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nka\Documents\3750120\fin\"/>
    </mc:Choice>
  </mc:AlternateContent>
  <bookViews>
    <workbookView xWindow="0" yWindow="0" windowWidth="15345" windowHeight="7155"/>
  </bookViews>
  <sheets>
    <sheet name="Rekapitulace stavby" sheetId="1" r:id="rId1"/>
    <sheet name="1 - dmt a bourání" sheetId="2" r:id="rId2"/>
    <sheet name="2 - zpevnené plochy, povrchy" sheetId="3" r:id="rId3"/>
    <sheet name="3 - opěrna zídka, schodiště" sheetId="4" r:id="rId4"/>
    <sheet name="4 - revize hydroizolace" sheetId="5" r:id="rId5"/>
    <sheet name="VRN - Vedlejší náklady" sheetId="6" r:id="rId6"/>
    <sheet name="Pokyny pro vyplnění" sheetId="7" r:id="rId7"/>
  </sheets>
  <definedNames>
    <definedName name="_xlnm._FilterDatabase" localSheetId="1" hidden="1">'1 - dmt a bourání'!$C$87:$K$182</definedName>
    <definedName name="_xlnm._FilterDatabase" localSheetId="2" hidden="1">'2 - zpevnené plochy, povrchy'!$C$90:$K$305</definedName>
    <definedName name="_xlnm._FilterDatabase" localSheetId="3" hidden="1">'3 - opěrna zídka, schodiště'!$C$90:$K$468</definedName>
    <definedName name="_xlnm._FilterDatabase" localSheetId="4" hidden="1">'4 - revize hydroizolace'!$C$89:$K$159</definedName>
    <definedName name="_xlnm._FilterDatabase" localSheetId="5" hidden="1">'VRN - Vedlejší náklady'!$C$77:$K$93</definedName>
    <definedName name="_xlnm.Print_Titles" localSheetId="1">'1 - dmt a bourání'!$87:$87</definedName>
    <definedName name="_xlnm.Print_Titles" localSheetId="2">'2 - zpevnené plochy, povrchy'!$90:$90</definedName>
    <definedName name="_xlnm.Print_Titles" localSheetId="3">'3 - opěrna zídka, schodiště'!$90:$90</definedName>
    <definedName name="_xlnm.Print_Titles" localSheetId="4">'4 - revize hydroizolace'!$89:$89</definedName>
    <definedName name="_xlnm.Print_Titles" localSheetId="0">'Rekapitulace stavby'!$49:$49</definedName>
    <definedName name="_xlnm.Print_Titles" localSheetId="5">'VRN - Vedlejší náklady'!$77:$77</definedName>
    <definedName name="_xlnm.Print_Area" localSheetId="1">'1 - dmt a bourání'!$C$4:$J$38,'1 - dmt a bourání'!$C$44:$J$67,'1 - dmt a bourání'!$C$73:$K$182</definedName>
    <definedName name="_xlnm.Print_Area" localSheetId="2">'2 - zpevnené plochy, povrchy'!$C$4:$J$38,'2 - zpevnené plochy, povrchy'!$C$44:$J$70,'2 - zpevnené plochy, povrchy'!$C$76:$K$305</definedName>
    <definedName name="_xlnm.Print_Area" localSheetId="3">'3 - opěrna zídka, schodiště'!$C$4:$J$38,'3 - opěrna zídka, schodiště'!$C$44:$J$70,'3 - opěrna zídka, schodiště'!$C$76:$K$468</definedName>
    <definedName name="_xlnm.Print_Area" localSheetId="4">'4 - revize hydroizolace'!$C$4:$J$38,'4 - revize hydroizolace'!$C$44:$J$69,'4 - revize hydroizolace'!$C$75:$K$159</definedName>
    <definedName name="_xlnm.Print_Area" localSheetId="6">'Pokyny pro vyplnění'!$B$2:$K$69,'Pokyny pro vyplnění'!$B$72:$K$116,'Pokyny pro vyplnění'!$B$119:$K$188,'Pokyny pro vyplnění'!$B$196:$K$216</definedName>
    <definedName name="_xlnm.Print_Area" localSheetId="0">'Rekapitulace stavby'!$D$4:$AO$33,'Rekapitulace stavby'!$C$39:$AQ$58</definedName>
    <definedName name="_xlnm.Print_Area" localSheetId="5">'VRN - Vedlejší náklady'!$C$4:$J$36,'VRN - Vedlejší náklady'!$C$42:$J$59,'VRN - Vedlejší náklady'!$C$65:$K$93</definedName>
  </definedNames>
  <calcPr calcId="152511"/>
</workbook>
</file>

<file path=xl/calcChain.xml><?xml version="1.0" encoding="utf-8"?>
<calcChain xmlns="http://schemas.openxmlformats.org/spreadsheetml/2006/main">
  <c r="BK79" i="6" l="1"/>
  <c r="J79" i="6" s="1"/>
  <c r="J57" i="6" s="1"/>
  <c r="AY57" i="1"/>
  <c r="AX57" i="1"/>
  <c r="BI92" i="6"/>
  <c r="BH92" i="6"/>
  <c r="BG92" i="6"/>
  <c r="BF92" i="6"/>
  <c r="BE92" i="6"/>
  <c r="T92" i="6"/>
  <c r="R92" i="6"/>
  <c r="P92" i="6"/>
  <c r="BK92" i="6"/>
  <c r="J92" i="6"/>
  <c r="BI91" i="6"/>
  <c r="BH91" i="6"/>
  <c r="BG91" i="6"/>
  <c r="BF91" i="6"/>
  <c r="BE91" i="6"/>
  <c r="T91" i="6"/>
  <c r="R91" i="6"/>
  <c r="P91" i="6"/>
  <c r="BK91" i="6"/>
  <c r="J91" i="6"/>
  <c r="BI89" i="6"/>
  <c r="BH89" i="6"/>
  <c r="BG89" i="6"/>
  <c r="BF89" i="6"/>
  <c r="BE89" i="6"/>
  <c r="T89" i="6"/>
  <c r="R89" i="6"/>
  <c r="P89" i="6"/>
  <c r="BK89" i="6"/>
  <c r="J89" i="6"/>
  <c r="BI87" i="6"/>
  <c r="BH87" i="6"/>
  <c r="BG87" i="6"/>
  <c r="BF87" i="6"/>
  <c r="BE87" i="6"/>
  <c r="T87" i="6"/>
  <c r="T86" i="6" s="1"/>
  <c r="R87" i="6"/>
  <c r="R86" i="6" s="1"/>
  <c r="P87" i="6"/>
  <c r="P86" i="6" s="1"/>
  <c r="BK87" i="6"/>
  <c r="BK86" i="6" s="1"/>
  <c r="J86" i="6" s="1"/>
  <c r="J58" i="6" s="1"/>
  <c r="J87" i="6"/>
  <c r="BI82" i="6"/>
  <c r="BH82" i="6"/>
  <c r="BG82" i="6"/>
  <c r="BF82" i="6"/>
  <c r="J31" i="6" s="1"/>
  <c r="AW57" i="1" s="1"/>
  <c r="T82" i="6"/>
  <c r="R82" i="6"/>
  <c r="P82" i="6"/>
  <c r="P79" i="6" s="1"/>
  <c r="BK82" i="6"/>
  <c r="J82" i="6"/>
  <c r="BE82" i="6" s="1"/>
  <c r="BI80" i="6"/>
  <c r="F34" i="6" s="1"/>
  <c r="BD57" i="1" s="1"/>
  <c r="BH80" i="6"/>
  <c r="F33" i="6" s="1"/>
  <c r="BC57" i="1" s="1"/>
  <c r="BG80" i="6"/>
  <c r="F32" i="6" s="1"/>
  <c r="BB57" i="1" s="1"/>
  <c r="BF80" i="6"/>
  <c r="F31" i="6" s="1"/>
  <c r="BA57" i="1" s="1"/>
  <c r="T80" i="6"/>
  <c r="T79" i="6" s="1"/>
  <c r="T78" i="6" s="1"/>
  <c r="R80" i="6"/>
  <c r="R79" i="6" s="1"/>
  <c r="R78" i="6" s="1"/>
  <c r="P80" i="6"/>
  <c r="BK80" i="6"/>
  <c r="J80" i="6"/>
  <c r="BE80" i="6" s="1"/>
  <c r="J74" i="6"/>
  <c r="F74" i="6"/>
  <c r="F72" i="6"/>
  <c r="E70" i="6"/>
  <c r="E68" i="6"/>
  <c r="J51" i="6"/>
  <c r="F51" i="6"/>
  <c r="F49" i="6"/>
  <c r="E47" i="6"/>
  <c r="J18" i="6"/>
  <c r="E18" i="6"/>
  <c r="F52" i="6" s="1"/>
  <c r="J17" i="6"/>
  <c r="J12" i="6"/>
  <c r="J72" i="6" s="1"/>
  <c r="E7" i="6"/>
  <c r="E45" i="6" s="1"/>
  <c r="BK152" i="5"/>
  <c r="J152" i="5" s="1"/>
  <c r="J68" i="5" s="1"/>
  <c r="BK92" i="5"/>
  <c r="AY56" i="1"/>
  <c r="AX56" i="1"/>
  <c r="BI158" i="5"/>
  <c r="BH158" i="5"/>
  <c r="BG158" i="5"/>
  <c r="BF158" i="5"/>
  <c r="T158" i="5"/>
  <c r="R158" i="5"/>
  <c r="P158" i="5"/>
  <c r="BK158" i="5"/>
  <c r="J158" i="5"/>
  <c r="BE158" i="5" s="1"/>
  <c r="BI153" i="5"/>
  <c r="BH153" i="5"/>
  <c r="BG153" i="5"/>
  <c r="BF153" i="5"/>
  <c r="T153" i="5"/>
  <c r="T152" i="5" s="1"/>
  <c r="R153" i="5"/>
  <c r="R152" i="5" s="1"/>
  <c r="P153" i="5"/>
  <c r="P152" i="5" s="1"/>
  <c r="BK153" i="5"/>
  <c r="J153" i="5"/>
  <c r="BE153" i="5" s="1"/>
  <c r="BI150" i="5"/>
  <c r="BH150" i="5"/>
  <c r="BG150" i="5"/>
  <c r="BF150" i="5"/>
  <c r="BE150" i="5"/>
  <c r="T150" i="5"/>
  <c r="R150" i="5"/>
  <c r="P150" i="5"/>
  <c r="BK150" i="5"/>
  <c r="J150" i="5"/>
  <c r="BI146" i="5"/>
  <c r="BH146" i="5"/>
  <c r="BG146" i="5"/>
  <c r="BF146" i="5"/>
  <c r="BE146" i="5"/>
  <c r="T146" i="5"/>
  <c r="R146" i="5"/>
  <c r="P146" i="5"/>
  <c r="BK146" i="5"/>
  <c r="J146" i="5"/>
  <c r="BI144" i="5"/>
  <c r="BH144" i="5"/>
  <c r="BG144" i="5"/>
  <c r="BF144" i="5"/>
  <c r="BE144" i="5"/>
  <c r="T144" i="5"/>
  <c r="R144" i="5"/>
  <c r="P144" i="5"/>
  <c r="BK144" i="5"/>
  <c r="J144" i="5"/>
  <c r="BI142" i="5"/>
  <c r="BH142" i="5"/>
  <c r="BG142" i="5"/>
  <c r="BF142" i="5"/>
  <c r="BE142" i="5"/>
  <c r="T142" i="5"/>
  <c r="T141" i="5" s="1"/>
  <c r="T140" i="5" s="1"/>
  <c r="R142" i="5"/>
  <c r="R141" i="5" s="1"/>
  <c r="R140" i="5" s="1"/>
  <c r="P142" i="5"/>
  <c r="P141" i="5" s="1"/>
  <c r="P140" i="5" s="1"/>
  <c r="BK142" i="5"/>
  <c r="BK141" i="5" s="1"/>
  <c r="J142" i="5"/>
  <c r="BI138" i="5"/>
  <c r="BH138" i="5"/>
  <c r="BG138" i="5"/>
  <c r="BF138" i="5"/>
  <c r="BE138" i="5"/>
  <c r="T138" i="5"/>
  <c r="R138" i="5"/>
  <c r="P138" i="5"/>
  <c r="BK138" i="5"/>
  <c r="J138" i="5"/>
  <c r="BI137" i="5"/>
  <c r="BH137" i="5"/>
  <c r="BG137" i="5"/>
  <c r="BF137" i="5"/>
  <c r="BE137" i="5"/>
  <c r="T137" i="5"/>
  <c r="R137" i="5"/>
  <c r="P137" i="5"/>
  <c r="BK137" i="5"/>
  <c r="J137" i="5"/>
  <c r="BI134" i="5"/>
  <c r="BH134" i="5"/>
  <c r="BG134" i="5"/>
  <c r="BF134" i="5"/>
  <c r="BE134" i="5"/>
  <c r="T134" i="5"/>
  <c r="R134" i="5"/>
  <c r="P134" i="5"/>
  <c r="BK134" i="5"/>
  <c r="J134" i="5"/>
  <c r="BI132" i="5"/>
  <c r="BH132" i="5"/>
  <c r="BG132" i="5"/>
  <c r="BF132" i="5"/>
  <c r="BE132" i="5"/>
  <c r="T132" i="5"/>
  <c r="R132" i="5"/>
  <c r="P132" i="5"/>
  <c r="BK132" i="5"/>
  <c r="J132" i="5"/>
  <c r="BI130" i="5"/>
  <c r="BH130" i="5"/>
  <c r="BG130" i="5"/>
  <c r="BF130" i="5"/>
  <c r="BE130" i="5"/>
  <c r="T130" i="5"/>
  <c r="R130" i="5"/>
  <c r="P130" i="5"/>
  <c r="BK130" i="5"/>
  <c r="J130" i="5"/>
  <c r="BI127" i="5"/>
  <c r="BH127" i="5"/>
  <c r="BG127" i="5"/>
  <c r="BF127" i="5"/>
  <c r="BE127" i="5"/>
  <c r="T127" i="5"/>
  <c r="R127" i="5"/>
  <c r="P127" i="5"/>
  <c r="BK127" i="5"/>
  <c r="J127" i="5"/>
  <c r="BI123" i="5"/>
  <c r="BH123" i="5"/>
  <c r="BG123" i="5"/>
  <c r="BF123" i="5"/>
  <c r="BE123" i="5"/>
  <c r="T123" i="5"/>
  <c r="T122" i="5" s="1"/>
  <c r="R123" i="5"/>
  <c r="R122" i="5" s="1"/>
  <c r="P123" i="5"/>
  <c r="P122" i="5" s="1"/>
  <c r="BK123" i="5"/>
  <c r="BK122" i="5" s="1"/>
  <c r="J122" i="5" s="1"/>
  <c r="J65" i="5" s="1"/>
  <c r="J123" i="5"/>
  <c r="BI118" i="5"/>
  <c r="BH118" i="5"/>
  <c r="BG118" i="5"/>
  <c r="BF118" i="5"/>
  <c r="T118" i="5"/>
  <c r="R118" i="5"/>
  <c r="P118" i="5"/>
  <c r="BK118" i="5"/>
  <c r="J118" i="5"/>
  <c r="BE118" i="5" s="1"/>
  <c r="BI114" i="5"/>
  <c r="BH114" i="5"/>
  <c r="BG114" i="5"/>
  <c r="BF114" i="5"/>
  <c r="T114" i="5"/>
  <c r="R114" i="5"/>
  <c r="P114" i="5"/>
  <c r="BK114" i="5"/>
  <c r="J114" i="5"/>
  <c r="BE114" i="5" s="1"/>
  <c r="BI111" i="5"/>
  <c r="BH111" i="5"/>
  <c r="BG111" i="5"/>
  <c r="BF111" i="5"/>
  <c r="T111" i="5"/>
  <c r="T110" i="5" s="1"/>
  <c r="R111" i="5"/>
  <c r="R110" i="5" s="1"/>
  <c r="P111" i="5"/>
  <c r="P110" i="5" s="1"/>
  <c r="BK111" i="5"/>
  <c r="BK110" i="5" s="1"/>
  <c r="J110" i="5" s="1"/>
  <c r="J64" i="5" s="1"/>
  <c r="J111" i="5"/>
  <c r="BE111" i="5" s="1"/>
  <c r="BI107" i="5"/>
  <c r="BH107" i="5"/>
  <c r="BG107" i="5"/>
  <c r="BF107" i="5"/>
  <c r="BE107" i="5"/>
  <c r="T107" i="5"/>
  <c r="R107" i="5"/>
  <c r="P107" i="5"/>
  <c r="BK107" i="5"/>
  <c r="J107" i="5"/>
  <c r="BI103" i="5"/>
  <c r="BH103" i="5"/>
  <c r="BG103" i="5"/>
  <c r="BF103" i="5"/>
  <c r="BE103" i="5"/>
  <c r="T103" i="5"/>
  <c r="R103" i="5"/>
  <c r="R98" i="5" s="1"/>
  <c r="P103" i="5"/>
  <c r="BK103" i="5"/>
  <c r="J103" i="5"/>
  <c r="BI99" i="5"/>
  <c r="F36" i="5" s="1"/>
  <c r="BD56" i="1" s="1"/>
  <c r="BH99" i="5"/>
  <c r="BG99" i="5"/>
  <c r="BF99" i="5"/>
  <c r="BE99" i="5"/>
  <c r="T99" i="5"/>
  <c r="T98" i="5" s="1"/>
  <c r="R99" i="5"/>
  <c r="P99" i="5"/>
  <c r="P98" i="5" s="1"/>
  <c r="BK99" i="5"/>
  <c r="BK98" i="5" s="1"/>
  <c r="J98" i="5" s="1"/>
  <c r="J63" i="5" s="1"/>
  <c r="J99" i="5"/>
  <c r="BI97" i="5"/>
  <c r="BH97" i="5"/>
  <c r="BG97" i="5"/>
  <c r="BF97" i="5"/>
  <c r="T97" i="5"/>
  <c r="T92" i="5" s="1"/>
  <c r="T91" i="5" s="1"/>
  <c r="T90" i="5" s="1"/>
  <c r="R97" i="5"/>
  <c r="P97" i="5"/>
  <c r="BK97" i="5"/>
  <c r="J97" i="5"/>
  <c r="BE97" i="5" s="1"/>
  <c r="BI93" i="5"/>
  <c r="BH93" i="5"/>
  <c r="F35" i="5" s="1"/>
  <c r="BC56" i="1" s="1"/>
  <c r="BG93" i="5"/>
  <c r="F34" i="5" s="1"/>
  <c r="BB56" i="1" s="1"/>
  <c r="BF93" i="5"/>
  <c r="J33" i="5" s="1"/>
  <c r="AW56" i="1" s="1"/>
  <c r="T93" i="5"/>
  <c r="R93" i="5"/>
  <c r="R92" i="5" s="1"/>
  <c r="R91" i="5" s="1"/>
  <c r="R90" i="5" s="1"/>
  <c r="P93" i="5"/>
  <c r="P92" i="5" s="1"/>
  <c r="BK93" i="5"/>
  <c r="J93" i="5"/>
  <c r="BE93" i="5" s="1"/>
  <c r="J86" i="5"/>
  <c r="F86" i="5"/>
  <c r="J84" i="5"/>
  <c r="F84" i="5"/>
  <c r="E82" i="5"/>
  <c r="F56" i="5"/>
  <c r="J55" i="5"/>
  <c r="F55" i="5"/>
  <c r="F53" i="5"/>
  <c r="E51" i="5"/>
  <c r="J20" i="5"/>
  <c r="E20" i="5"/>
  <c r="F87" i="5" s="1"/>
  <c r="J19" i="5"/>
  <c r="J14" i="5"/>
  <c r="J53" i="5" s="1"/>
  <c r="E7" i="5"/>
  <c r="E47" i="5" s="1"/>
  <c r="P366" i="4"/>
  <c r="T317" i="4"/>
  <c r="P241" i="4"/>
  <c r="R186" i="4"/>
  <c r="AY55" i="1"/>
  <c r="AX55" i="1"/>
  <c r="BI467" i="4"/>
  <c r="BH467" i="4"/>
  <c r="BG467" i="4"/>
  <c r="BF467" i="4"/>
  <c r="T467" i="4"/>
  <c r="R467" i="4"/>
  <c r="P467" i="4"/>
  <c r="BK467" i="4"/>
  <c r="J467" i="4"/>
  <c r="BE467" i="4" s="1"/>
  <c r="BI463" i="4"/>
  <c r="BH463" i="4"/>
  <c r="BG463" i="4"/>
  <c r="BF463" i="4"/>
  <c r="T463" i="4"/>
  <c r="R463" i="4"/>
  <c r="P463" i="4"/>
  <c r="BK463" i="4"/>
  <c r="J463" i="4"/>
  <c r="BE463" i="4" s="1"/>
  <c r="BI459" i="4"/>
  <c r="BH459" i="4"/>
  <c r="BG459" i="4"/>
  <c r="BF459" i="4"/>
  <c r="T459" i="4"/>
  <c r="R459" i="4"/>
  <c r="P459" i="4"/>
  <c r="BK459" i="4"/>
  <c r="J459" i="4"/>
  <c r="BE459" i="4" s="1"/>
  <c r="BI456" i="4"/>
  <c r="BH456" i="4"/>
  <c r="BG456" i="4"/>
  <c r="BF456" i="4"/>
  <c r="T456" i="4"/>
  <c r="R456" i="4"/>
  <c r="P456" i="4"/>
  <c r="BK456" i="4"/>
  <c r="J456" i="4"/>
  <c r="BE456" i="4" s="1"/>
  <c r="BI454" i="4"/>
  <c r="BH454" i="4"/>
  <c r="BG454" i="4"/>
  <c r="BF454" i="4"/>
  <c r="T454" i="4"/>
  <c r="R454" i="4"/>
  <c r="P454" i="4"/>
  <c r="BK454" i="4"/>
  <c r="J454" i="4"/>
  <c r="BE454" i="4" s="1"/>
  <c r="BI450" i="4"/>
  <c r="BH450" i="4"/>
  <c r="BG450" i="4"/>
  <c r="BF450" i="4"/>
  <c r="BE450" i="4"/>
  <c r="T450" i="4"/>
  <c r="R450" i="4"/>
  <c r="P450" i="4"/>
  <c r="BK450" i="4"/>
  <c r="J450" i="4"/>
  <c r="BI424" i="4"/>
  <c r="BH424" i="4"/>
  <c r="BG424" i="4"/>
  <c r="BF424" i="4"/>
  <c r="T424" i="4"/>
  <c r="T423" i="4" s="1"/>
  <c r="R424" i="4"/>
  <c r="R423" i="4" s="1"/>
  <c r="P424" i="4"/>
  <c r="P423" i="4" s="1"/>
  <c r="BK424" i="4"/>
  <c r="BK423" i="4" s="1"/>
  <c r="J423" i="4" s="1"/>
  <c r="J69" i="4" s="1"/>
  <c r="J424" i="4"/>
  <c r="BE424" i="4" s="1"/>
  <c r="BI421" i="4"/>
  <c r="BH421" i="4"/>
  <c r="BG421" i="4"/>
  <c r="BF421" i="4"/>
  <c r="BE421" i="4"/>
  <c r="T421" i="4"/>
  <c r="R421" i="4"/>
  <c r="P421" i="4"/>
  <c r="BK421" i="4"/>
  <c r="J421" i="4"/>
  <c r="BI419" i="4"/>
  <c r="BH419" i="4"/>
  <c r="BG419" i="4"/>
  <c r="BF419" i="4"/>
  <c r="BE419" i="4"/>
  <c r="T419" i="4"/>
  <c r="R419" i="4"/>
  <c r="P419" i="4"/>
  <c r="BK419" i="4"/>
  <c r="J419" i="4"/>
  <c r="BI408" i="4"/>
  <c r="BH408" i="4"/>
  <c r="BG408" i="4"/>
  <c r="BF408" i="4"/>
  <c r="BE408" i="4"/>
  <c r="T408" i="4"/>
  <c r="R408" i="4"/>
  <c r="P408" i="4"/>
  <c r="BK408" i="4"/>
  <c r="J408" i="4"/>
  <c r="BI405" i="4"/>
  <c r="BH405" i="4"/>
  <c r="BG405" i="4"/>
  <c r="BF405" i="4"/>
  <c r="BE405" i="4"/>
  <c r="T405" i="4"/>
  <c r="R405" i="4"/>
  <c r="P405" i="4"/>
  <c r="BK405" i="4"/>
  <c r="J405" i="4"/>
  <c r="BI402" i="4"/>
  <c r="BH402" i="4"/>
  <c r="BG402" i="4"/>
  <c r="BF402" i="4"/>
  <c r="BE402" i="4"/>
  <c r="T402" i="4"/>
  <c r="R402" i="4"/>
  <c r="P402" i="4"/>
  <c r="BK402" i="4"/>
  <c r="J402" i="4"/>
  <c r="BI399" i="4"/>
  <c r="BH399" i="4"/>
  <c r="BG399" i="4"/>
  <c r="BF399" i="4"/>
  <c r="BE399" i="4"/>
  <c r="T399" i="4"/>
  <c r="R399" i="4"/>
  <c r="P399" i="4"/>
  <c r="BK399" i="4"/>
  <c r="J399" i="4"/>
  <c r="BI383" i="4"/>
  <c r="BH383" i="4"/>
  <c r="BG383" i="4"/>
  <c r="BF383" i="4"/>
  <c r="BE383" i="4"/>
  <c r="T383" i="4"/>
  <c r="R383" i="4"/>
  <c r="P383" i="4"/>
  <c r="BK383" i="4"/>
  <c r="J383" i="4"/>
  <c r="BI380" i="4"/>
  <c r="BH380" i="4"/>
  <c r="BG380" i="4"/>
  <c r="BF380" i="4"/>
  <c r="BE380" i="4"/>
  <c r="T380" i="4"/>
  <c r="R380" i="4"/>
  <c r="P380" i="4"/>
  <c r="BK380" i="4"/>
  <c r="J380" i="4"/>
  <c r="BI377" i="4"/>
  <c r="BH377" i="4"/>
  <c r="BG377" i="4"/>
  <c r="BF377" i="4"/>
  <c r="BE377" i="4"/>
  <c r="T377" i="4"/>
  <c r="R377" i="4"/>
  <c r="P377" i="4"/>
  <c r="BK377" i="4"/>
  <c r="J377" i="4"/>
  <c r="BI374" i="4"/>
  <c r="BH374" i="4"/>
  <c r="BG374" i="4"/>
  <c r="BF374" i="4"/>
  <c r="BE374" i="4"/>
  <c r="T374" i="4"/>
  <c r="R374" i="4"/>
  <c r="P374" i="4"/>
  <c r="BK374" i="4"/>
  <c r="J374" i="4"/>
  <c r="BI367" i="4"/>
  <c r="BH367" i="4"/>
  <c r="BG367" i="4"/>
  <c r="BF367" i="4"/>
  <c r="BE367" i="4"/>
  <c r="T367" i="4"/>
  <c r="T366" i="4" s="1"/>
  <c r="T365" i="4" s="1"/>
  <c r="R367" i="4"/>
  <c r="R366" i="4" s="1"/>
  <c r="R365" i="4" s="1"/>
  <c r="P367" i="4"/>
  <c r="BK367" i="4"/>
  <c r="J367" i="4"/>
  <c r="BI364" i="4"/>
  <c r="BH364" i="4"/>
  <c r="BG364" i="4"/>
  <c r="BF364" i="4"/>
  <c r="BE364" i="4"/>
  <c r="T364" i="4"/>
  <c r="R364" i="4"/>
  <c r="P364" i="4"/>
  <c r="BK364" i="4"/>
  <c r="J364" i="4"/>
  <c r="BI362" i="4"/>
  <c r="BH362" i="4"/>
  <c r="BG362" i="4"/>
  <c r="BF362" i="4"/>
  <c r="BE362" i="4"/>
  <c r="T362" i="4"/>
  <c r="R362" i="4"/>
  <c r="P362" i="4"/>
  <c r="BK362" i="4"/>
  <c r="J362" i="4"/>
  <c r="BI358" i="4"/>
  <c r="BH358" i="4"/>
  <c r="BG358" i="4"/>
  <c r="BF358" i="4"/>
  <c r="BE358" i="4"/>
  <c r="T358" i="4"/>
  <c r="R358" i="4"/>
  <c r="P358" i="4"/>
  <c r="BK358" i="4"/>
  <c r="J358" i="4"/>
  <c r="BI344" i="4"/>
  <c r="BH344" i="4"/>
  <c r="BG344" i="4"/>
  <c r="BF344" i="4"/>
  <c r="BE344" i="4"/>
  <c r="T344" i="4"/>
  <c r="R344" i="4"/>
  <c r="P344" i="4"/>
  <c r="BK344" i="4"/>
  <c r="J344" i="4"/>
  <c r="BI337" i="4"/>
  <c r="BH337" i="4"/>
  <c r="BG337" i="4"/>
  <c r="BF337" i="4"/>
  <c r="BE337" i="4"/>
  <c r="T337" i="4"/>
  <c r="R337" i="4"/>
  <c r="P337" i="4"/>
  <c r="BK337" i="4"/>
  <c r="J337" i="4"/>
  <c r="BI328" i="4"/>
  <c r="BH328" i="4"/>
  <c r="BG328" i="4"/>
  <c r="BF328" i="4"/>
  <c r="BE328" i="4"/>
  <c r="T328" i="4"/>
  <c r="R328" i="4"/>
  <c r="P328" i="4"/>
  <c r="BK328" i="4"/>
  <c r="J328" i="4"/>
  <c r="BI325" i="4"/>
  <c r="BH325" i="4"/>
  <c r="BG325" i="4"/>
  <c r="BF325" i="4"/>
  <c r="BE325" i="4"/>
  <c r="T325" i="4"/>
  <c r="R325" i="4"/>
  <c r="P325" i="4"/>
  <c r="BK325" i="4"/>
  <c r="J325" i="4"/>
  <c r="BI320" i="4"/>
  <c r="BH320" i="4"/>
  <c r="BG320" i="4"/>
  <c r="BF320" i="4"/>
  <c r="BE320" i="4"/>
  <c r="T320" i="4"/>
  <c r="R320" i="4"/>
  <c r="P320" i="4"/>
  <c r="BK320" i="4"/>
  <c r="BK317" i="4" s="1"/>
  <c r="J317" i="4" s="1"/>
  <c r="J320" i="4"/>
  <c r="BI318" i="4"/>
  <c r="BH318" i="4"/>
  <c r="BG318" i="4"/>
  <c r="BF318" i="4"/>
  <c r="BE318" i="4"/>
  <c r="T318" i="4"/>
  <c r="R318" i="4"/>
  <c r="R317" i="4" s="1"/>
  <c r="P318" i="4"/>
  <c r="P317" i="4" s="1"/>
  <c r="BK318" i="4"/>
  <c r="J318" i="4"/>
  <c r="J66" i="4"/>
  <c r="BI306" i="4"/>
  <c r="BH306" i="4"/>
  <c r="BG306" i="4"/>
  <c r="BF306" i="4"/>
  <c r="T306" i="4"/>
  <c r="T305" i="4" s="1"/>
  <c r="R306" i="4"/>
  <c r="R305" i="4" s="1"/>
  <c r="P306" i="4"/>
  <c r="P305" i="4" s="1"/>
  <c r="BK306" i="4"/>
  <c r="BK305" i="4" s="1"/>
  <c r="J305" i="4" s="1"/>
  <c r="J65" i="4" s="1"/>
  <c r="J306" i="4"/>
  <c r="BE306" i="4" s="1"/>
  <c r="BI303" i="4"/>
  <c r="BH303" i="4"/>
  <c r="BG303" i="4"/>
  <c r="BF303" i="4"/>
  <c r="BE303" i="4"/>
  <c r="T303" i="4"/>
  <c r="R303" i="4"/>
  <c r="P303" i="4"/>
  <c r="BK303" i="4"/>
  <c r="J303" i="4"/>
  <c r="BI300" i="4"/>
  <c r="BH300" i="4"/>
  <c r="BG300" i="4"/>
  <c r="BF300" i="4"/>
  <c r="BE300" i="4"/>
  <c r="T300" i="4"/>
  <c r="R300" i="4"/>
  <c r="P300" i="4"/>
  <c r="BK300" i="4"/>
  <c r="J300" i="4"/>
  <c r="BI299" i="4"/>
  <c r="BH299" i="4"/>
  <c r="BG299" i="4"/>
  <c r="BF299" i="4"/>
  <c r="BE299" i="4"/>
  <c r="T299" i="4"/>
  <c r="R299" i="4"/>
  <c r="P299" i="4"/>
  <c r="BK299" i="4"/>
  <c r="J299" i="4"/>
  <c r="BI298" i="4"/>
  <c r="BH298" i="4"/>
  <c r="BG298" i="4"/>
  <c r="BF298" i="4"/>
  <c r="BE298" i="4"/>
  <c r="T298" i="4"/>
  <c r="R298" i="4"/>
  <c r="P298" i="4"/>
  <c r="BK298" i="4"/>
  <c r="J298" i="4"/>
  <c r="BI296" i="4"/>
  <c r="BH296" i="4"/>
  <c r="BG296" i="4"/>
  <c r="BF296" i="4"/>
  <c r="BE296" i="4"/>
  <c r="T296" i="4"/>
  <c r="R296" i="4"/>
  <c r="P296" i="4"/>
  <c r="BK296" i="4"/>
  <c r="J296" i="4"/>
  <c r="BI287" i="4"/>
  <c r="BH287" i="4"/>
  <c r="BG287" i="4"/>
  <c r="BF287" i="4"/>
  <c r="BE287" i="4"/>
  <c r="T287" i="4"/>
  <c r="R287" i="4"/>
  <c r="P287" i="4"/>
  <c r="BK287" i="4"/>
  <c r="J287" i="4"/>
  <c r="BI285" i="4"/>
  <c r="BH285" i="4"/>
  <c r="BG285" i="4"/>
  <c r="BF285" i="4"/>
  <c r="BE285" i="4"/>
  <c r="T285" i="4"/>
  <c r="R285" i="4"/>
  <c r="P285" i="4"/>
  <c r="BK285" i="4"/>
  <c r="J285" i="4"/>
  <c r="BI274" i="4"/>
  <c r="BH274" i="4"/>
  <c r="BG274" i="4"/>
  <c r="BF274" i="4"/>
  <c r="BE274" i="4"/>
  <c r="T274" i="4"/>
  <c r="R274" i="4"/>
  <c r="P274" i="4"/>
  <c r="BK274" i="4"/>
  <c r="J274" i="4"/>
  <c r="BI258" i="4"/>
  <c r="BH258" i="4"/>
  <c r="BG258" i="4"/>
  <c r="BF258" i="4"/>
  <c r="BE258" i="4"/>
  <c r="T258" i="4"/>
  <c r="R258" i="4"/>
  <c r="P258" i="4"/>
  <c r="BK258" i="4"/>
  <c r="J258" i="4"/>
  <c r="BI242" i="4"/>
  <c r="BH242" i="4"/>
  <c r="BG242" i="4"/>
  <c r="BF242" i="4"/>
  <c r="BE242" i="4"/>
  <c r="T242" i="4"/>
  <c r="T241" i="4" s="1"/>
  <c r="R242" i="4"/>
  <c r="R241" i="4" s="1"/>
  <c r="P242" i="4"/>
  <c r="BK242" i="4"/>
  <c r="BK241" i="4" s="1"/>
  <c r="J241" i="4" s="1"/>
  <c r="J64" i="4" s="1"/>
  <c r="J242" i="4"/>
  <c r="BI234" i="4"/>
  <c r="BH234" i="4"/>
  <c r="BG234" i="4"/>
  <c r="BF234" i="4"/>
  <c r="T234" i="4"/>
  <c r="R234" i="4"/>
  <c r="P234" i="4"/>
  <c r="BK234" i="4"/>
  <c r="J234" i="4"/>
  <c r="BE234" i="4" s="1"/>
  <c r="BI227" i="4"/>
  <c r="BH227" i="4"/>
  <c r="BG227" i="4"/>
  <c r="BF227" i="4"/>
  <c r="T227" i="4"/>
  <c r="R227" i="4"/>
  <c r="P227" i="4"/>
  <c r="BK227" i="4"/>
  <c r="J227" i="4"/>
  <c r="BE227" i="4" s="1"/>
  <c r="BI224" i="4"/>
  <c r="BH224" i="4"/>
  <c r="BG224" i="4"/>
  <c r="BF224" i="4"/>
  <c r="BE224" i="4"/>
  <c r="T224" i="4"/>
  <c r="R224" i="4"/>
  <c r="P224" i="4"/>
  <c r="BK224" i="4"/>
  <c r="J224" i="4"/>
  <c r="BI223" i="4"/>
  <c r="BH223" i="4"/>
  <c r="BG223" i="4"/>
  <c r="BF223" i="4"/>
  <c r="T223" i="4"/>
  <c r="R223" i="4"/>
  <c r="P223" i="4"/>
  <c r="BK223" i="4"/>
  <c r="J223" i="4"/>
  <c r="BE223" i="4" s="1"/>
  <c r="BI218" i="4"/>
  <c r="BH218" i="4"/>
  <c r="BG218" i="4"/>
  <c r="BF218" i="4"/>
  <c r="BE218" i="4"/>
  <c r="T218" i="4"/>
  <c r="R218" i="4"/>
  <c r="P218" i="4"/>
  <c r="BK218" i="4"/>
  <c r="J218" i="4"/>
  <c r="BI211" i="4"/>
  <c r="BH211" i="4"/>
  <c r="BG211" i="4"/>
  <c r="BF211" i="4"/>
  <c r="T211" i="4"/>
  <c r="R211" i="4"/>
  <c r="P211" i="4"/>
  <c r="BK211" i="4"/>
  <c r="J211" i="4"/>
  <c r="BE211" i="4" s="1"/>
  <c r="BI205" i="4"/>
  <c r="BH205" i="4"/>
  <c r="BG205" i="4"/>
  <c r="BF205" i="4"/>
  <c r="BE205" i="4"/>
  <c r="T205" i="4"/>
  <c r="R205" i="4"/>
  <c r="P205" i="4"/>
  <c r="BK205" i="4"/>
  <c r="J205" i="4"/>
  <c r="BI195" i="4"/>
  <c r="BH195" i="4"/>
  <c r="BG195" i="4"/>
  <c r="BF195" i="4"/>
  <c r="T195" i="4"/>
  <c r="R195" i="4"/>
  <c r="P195" i="4"/>
  <c r="BK195" i="4"/>
  <c r="J195" i="4"/>
  <c r="BE195" i="4" s="1"/>
  <c r="BI191" i="4"/>
  <c r="BH191" i="4"/>
  <c r="BG191" i="4"/>
  <c r="BF191" i="4"/>
  <c r="BE191" i="4"/>
  <c r="T191" i="4"/>
  <c r="R191" i="4"/>
  <c r="P191" i="4"/>
  <c r="BK191" i="4"/>
  <c r="J191" i="4"/>
  <c r="BI187" i="4"/>
  <c r="BH187" i="4"/>
  <c r="BG187" i="4"/>
  <c r="BF187" i="4"/>
  <c r="T187" i="4"/>
  <c r="T186" i="4" s="1"/>
  <c r="R187" i="4"/>
  <c r="P187" i="4"/>
  <c r="P186" i="4" s="1"/>
  <c r="BK187" i="4"/>
  <c r="BK186" i="4" s="1"/>
  <c r="J186" i="4" s="1"/>
  <c r="J63" i="4" s="1"/>
  <c r="J187" i="4"/>
  <c r="BE187" i="4" s="1"/>
  <c r="BI179" i="4"/>
  <c r="BH179" i="4"/>
  <c r="BG179" i="4"/>
  <c r="BF179" i="4"/>
  <c r="BE179" i="4"/>
  <c r="T179" i="4"/>
  <c r="R179" i="4"/>
  <c r="P179" i="4"/>
  <c r="BK179" i="4"/>
  <c r="J179" i="4"/>
  <c r="BI176" i="4"/>
  <c r="BH176" i="4"/>
  <c r="BG176" i="4"/>
  <c r="BF176" i="4"/>
  <c r="BE176" i="4"/>
  <c r="T176" i="4"/>
  <c r="R176" i="4"/>
  <c r="P176" i="4"/>
  <c r="BK176" i="4"/>
  <c r="J176" i="4"/>
  <c r="BI173" i="4"/>
  <c r="BH173" i="4"/>
  <c r="BG173" i="4"/>
  <c r="BF173" i="4"/>
  <c r="BE173" i="4"/>
  <c r="T173" i="4"/>
  <c r="R173" i="4"/>
  <c r="P173" i="4"/>
  <c r="BK173" i="4"/>
  <c r="J173" i="4"/>
  <c r="BI164" i="4"/>
  <c r="BH164" i="4"/>
  <c r="BG164" i="4"/>
  <c r="BF164" i="4"/>
  <c r="BE164" i="4"/>
  <c r="T164" i="4"/>
  <c r="R164" i="4"/>
  <c r="P164" i="4"/>
  <c r="BK164" i="4"/>
  <c r="J164" i="4"/>
  <c r="BI159" i="4"/>
  <c r="BH159" i="4"/>
  <c r="BG159" i="4"/>
  <c r="BF159" i="4"/>
  <c r="BE159" i="4"/>
  <c r="T159" i="4"/>
  <c r="R159" i="4"/>
  <c r="P159" i="4"/>
  <c r="BK159" i="4"/>
  <c r="J159" i="4"/>
  <c r="BI138" i="4"/>
  <c r="BH138" i="4"/>
  <c r="BG138" i="4"/>
  <c r="BF138" i="4"/>
  <c r="BE138" i="4"/>
  <c r="T138" i="4"/>
  <c r="R138" i="4"/>
  <c r="P138" i="4"/>
  <c r="BK138" i="4"/>
  <c r="J138" i="4"/>
  <c r="BI136" i="4"/>
  <c r="BH136" i="4"/>
  <c r="BG136" i="4"/>
  <c r="BF136" i="4"/>
  <c r="BE136" i="4"/>
  <c r="T136" i="4"/>
  <c r="R136" i="4"/>
  <c r="P136" i="4"/>
  <c r="BK136" i="4"/>
  <c r="J136" i="4"/>
  <c r="BI129" i="4"/>
  <c r="BH129" i="4"/>
  <c r="BG129" i="4"/>
  <c r="BF129" i="4"/>
  <c r="BE129" i="4"/>
  <c r="T129" i="4"/>
  <c r="R129" i="4"/>
  <c r="P129" i="4"/>
  <c r="BK129" i="4"/>
  <c r="J129" i="4"/>
  <c r="BI122" i="4"/>
  <c r="BH122" i="4"/>
  <c r="BG122" i="4"/>
  <c r="BF122" i="4"/>
  <c r="BE122" i="4"/>
  <c r="T122" i="4"/>
  <c r="R122" i="4"/>
  <c r="P122" i="4"/>
  <c r="BK122" i="4"/>
  <c r="J122" i="4"/>
  <c r="BI112" i="4"/>
  <c r="BH112" i="4"/>
  <c r="BG112" i="4"/>
  <c r="BF112" i="4"/>
  <c r="BE112" i="4"/>
  <c r="T112" i="4"/>
  <c r="R112" i="4"/>
  <c r="P112" i="4"/>
  <c r="BK112" i="4"/>
  <c r="J112" i="4"/>
  <c r="BI99" i="4"/>
  <c r="BH99" i="4"/>
  <c r="BG99" i="4"/>
  <c r="BF99" i="4"/>
  <c r="F33" i="4" s="1"/>
  <c r="BA55" i="1" s="1"/>
  <c r="BE99" i="4"/>
  <c r="T99" i="4"/>
  <c r="R99" i="4"/>
  <c r="P99" i="4"/>
  <c r="BK99" i="4"/>
  <c r="J99" i="4"/>
  <c r="BI94" i="4"/>
  <c r="F36" i="4" s="1"/>
  <c r="BD55" i="1" s="1"/>
  <c r="BH94" i="4"/>
  <c r="F35" i="4" s="1"/>
  <c r="BC55" i="1" s="1"/>
  <c r="BG94" i="4"/>
  <c r="BF94" i="4"/>
  <c r="J33" i="4" s="1"/>
  <c r="AW55" i="1" s="1"/>
  <c r="BE94" i="4"/>
  <c r="T94" i="4"/>
  <c r="T93" i="4" s="1"/>
  <c r="T92" i="4" s="1"/>
  <c r="T91" i="4" s="1"/>
  <c r="R94" i="4"/>
  <c r="P94" i="4"/>
  <c r="P93" i="4" s="1"/>
  <c r="P92" i="4" s="1"/>
  <c r="BK94" i="4"/>
  <c r="BK93" i="4" s="1"/>
  <c r="J94" i="4"/>
  <c r="J87" i="4"/>
  <c r="F87" i="4"/>
  <c r="F85" i="4"/>
  <c r="E83" i="4"/>
  <c r="E79" i="4"/>
  <c r="J55" i="4"/>
  <c r="F55" i="4"/>
  <c r="F53" i="4"/>
  <c r="E51" i="4"/>
  <c r="E47" i="4"/>
  <c r="J20" i="4"/>
  <c r="E20" i="4"/>
  <c r="F56" i="4" s="1"/>
  <c r="J19" i="4"/>
  <c r="J14" i="4"/>
  <c r="J53" i="4" s="1"/>
  <c r="E7" i="4"/>
  <c r="T297" i="3"/>
  <c r="T296" i="3" s="1"/>
  <c r="P285" i="3"/>
  <c r="P284" i="3" s="1"/>
  <c r="AY54" i="1"/>
  <c r="AX54" i="1"/>
  <c r="BI303" i="3"/>
  <c r="BH303" i="3"/>
  <c r="BG303" i="3"/>
  <c r="BF303" i="3"/>
  <c r="BE303" i="3"/>
  <c r="T303" i="3"/>
  <c r="R303" i="3"/>
  <c r="P303" i="3"/>
  <c r="P297" i="3" s="1"/>
  <c r="P296" i="3" s="1"/>
  <c r="BK303" i="3"/>
  <c r="J303" i="3"/>
  <c r="BI298" i="3"/>
  <c r="BH298" i="3"/>
  <c r="BG298" i="3"/>
  <c r="BF298" i="3"/>
  <c r="BE298" i="3"/>
  <c r="T298" i="3"/>
  <c r="R298" i="3"/>
  <c r="R297" i="3" s="1"/>
  <c r="R296" i="3" s="1"/>
  <c r="P298" i="3"/>
  <c r="BK298" i="3"/>
  <c r="BK297" i="3" s="1"/>
  <c r="J298" i="3"/>
  <c r="BI292" i="3"/>
  <c r="BH292" i="3"/>
  <c r="BG292" i="3"/>
  <c r="BF292" i="3"/>
  <c r="BE292" i="3"/>
  <c r="T292" i="3"/>
  <c r="R292" i="3"/>
  <c r="P292" i="3"/>
  <c r="BK292" i="3"/>
  <c r="J292" i="3"/>
  <c r="BI290" i="3"/>
  <c r="BH290" i="3"/>
  <c r="BG290" i="3"/>
  <c r="BF290" i="3"/>
  <c r="BE290" i="3"/>
  <c r="T290" i="3"/>
  <c r="R290" i="3"/>
  <c r="P290" i="3"/>
  <c r="BK290" i="3"/>
  <c r="J290" i="3"/>
  <c r="BI286" i="3"/>
  <c r="BH286" i="3"/>
  <c r="BG286" i="3"/>
  <c r="BF286" i="3"/>
  <c r="BE286" i="3"/>
  <c r="T286" i="3"/>
  <c r="T285" i="3" s="1"/>
  <c r="T284" i="3" s="1"/>
  <c r="R286" i="3"/>
  <c r="P286" i="3"/>
  <c r="BK286" i="3"/>
  <c r="BK285" i="3" s="1"/>
  <c r="J286" i="3"/>
  <c r="BI283" i="3"/>
  <c r="BH283" i="3"/>
  <c r="BG283" i="3"/>
  <c r="BF283" i="3"/>
  <c r="BE283" i="3"/>
  <c r="T283" i="3"/>
  <c r="R283" i="3"/>
  <c r="P283" i="3"/>
  <c r="BK283" i="3"/>
  <c r="J283" i="3"/>
  <c r="BI280" i="3"/>
  <c r="BH280" i="3"/>
  <c r="BG280" i="3"/>
  <c r="BF280" i="3"/>
  <c r="BE280" i="3"/>
  <c r="T280" i="3"/>
  <c r="R280" i="3"/>
  <c r="P280" i="3"/>
  <c r="BK280" i="3"/>
  <c r="J280" i="3"/>
  <c r="BI278" i="3"/>
  <c r="BH278" i="3"/>
  <c r="BG278" i="3"/>
  <c r="BF278" i="3"/>
  <c r="BE278" i="3"/>
  <c r="T278" i="3"/>
  <c r="R278" i="3"/>
  <c r="P278" i="3"/>
  <c r="BK278" i="3"/>
  <c r="J278" i="3"/>
  <c r="BI276" i="3"/>
  <c r="BH276" i="3"/>
  <c r="BG276" i="3"/>
  <c r="BF276" i="3"/>
  <c r="BE276" i="3"/>
  <c r="T276" i="3"/>
  <c r="R276" i="3"/>
  <c r="P276" i="3"/>
  <c r="BK276" i="3"/>
  <c r="J276" i="3"/>
  <c r="BI275" i="3"/>
  <c r="BH275" i="3"/>
  <c r="BG275" i="3"/>
  <c r="BF275" i="3"/>
  <c r="BE275" i="3"/>
  <c r="T275" i="3"/>
  <c r="R275" i="3"/>
  <c r="P275" i="3"/>
  <c r="BK275" i="3"/>
  <c r="J275" i="3"/>
  <c r="BI273" i="3"/>
  <c r="BH273" i="3"/>
  <c r="BG273" i="3"/>
  <c r="BF273" i="3"/>
  <c r="BE273" i="3"/>
  <c r="T273" i="3"/>
  <c r="R273" i="3"/>
  <c r="P273" i="3"/>
  <c r="BK273" i="3"/>
  <c r="J273" i="3"/>
  <c r="BI272" i="3"/>
  <c r="BH272" i="3"/>
  <c r="BG272" i="3"/>
  <c r="BF272" i="3"/>
  <c r="BE272" i="3"/>
  <c r="T272" i="3"/>
  <c r="R272" i="3"/>
  <c r="P272" i="3"/>
  <c r="BK272" i="3"/>
  <c r="J272" i="3"/>
  <c r="BI268" i="3"/>
  <c r="BH268" i="3"/>
  <c r="BG268" i="3"/>
  <c r="BF268" i="3"/>
  <c r="BE268" i="3"/>
  <c r="T268" i="3"/>
  <c r="R268" i="3"/>
  <c r="P268" i="3"/>
  <c r="BK268" i="3"/>
  <c r="J268" i="3"/>
  <c r="BI265" i="3"/>
  <c r="BH265" i="3"/>
  <c r="BG265" i="3"/>
  <c r="BF265" i="3"/>
  <c r="BE265" i="3"/>
  <c r="T265" i="3"/>
  <c r="R265" i="3"/>
  <c r="P265" i="3"/>
  <c r="BK265" i="3"/>
  <c r="J265" i="3"/>
  <c r="BI259" i="3"/>
  <c r="BH259" i="3"/>
  <c r="BG259" i="3"/>
  <c r="BF259" i="3"/>
  <c r="BE259" i="3"/>
  <c r="T259" i="3"/>
  <c r="R259" i="3"/>
  <c r="P259" i="3"/>
  <c r="BK259" i="3"/>
  <c r="J259" i="3"/>
  <c r="BI257" i="3"/>
  <c r="BH257" i="3"/>
  <c r="BG257" i="3"/>
  <c r="BF257" i="3"/>
  <c r="BE257" i="3"/>
  <c r="T257" i="3"/>
  <c r="R257" i="3"/>
  <c r="P257" i="3"/>
  <c r="BK257" i="3"/>
  <c r="J257" i="3"/>
  <c r="BI253" i="3"/>
  <c r="BH253" i="3"/>
  <c r="BG253" i="3"/>
  <c r="BF253" i="3"/>
  <c r="BE253" i="3"/>
  <c r="T253" i="3"/>
  <c r="R253" i="3"/>
  <c r="P253" i="3"/>
  <c r="BK253" i="3"/>
  <c r="J253" i="3"/>
  <c r="BI248" i="3"/>
  <c r="BH248" i="3"/>
  <c r="BG248" i="3"/>
  <c r="BF248" i="3"/>
  <c r="BE248" i="3"/>
  <c r="T248" i="3"/>
  <c r="R248" i="3"/>
  <c r="P248" i="3"/>
  <c r="BK248" i="3"/>
  <c r="J248" i="3"/>
  <c r="BI245" i="3"/>
  <c r="BH245" i="3"/>
  <c r="BG245" i="3"/>
  <c r="BF245" i="3"/>
  <c r="BE245" i="3"/>
  <c r="T245" i="3"/>
  <c r="R245" i="3"/>
  <c r="P245" i="3"/>
  <c r="BK245" i="3"/>
  <c r="J245" i="3"/>
  <c r="BI239" i="3"/>
  <c r="BH239" i="3"/>
  <c r="BG239" i="3"/>
  <c r="BF239" i="3"/>
  <c r="BE239" i="3"/>
  <c r="T239" i="3"/>
  <c r="T238" i="3" s="1"/>
  <c r="R239" i="3"/>
  <c r="R238" i="3" s="1"/>
  <c r="P239" i="3"/>
  <c r="BK239" i="3"/>
  <c r="BK238" i="3" s="1"/>
  <c r="J238" i="3" s="1"/>
  <c r="J65" i="3" s="1"/>
  <c r="J239" i="3"/>
  <c r="BI237" i="3"/>
  <c r="BH237" i="3"/>
  <c r="BG237" i="3"/>
  <c r="BF237" i="3"/>
  <c r="T237" i="3"/>
  <c r="R237" i="3"/>
  <c r="P237" i="3"/>
  <c r="BK237" i="3"/>
  <c r="J237" i="3"/>
  <c r="BE237" i="3" s="1"/>
  <c r="BI232" i="3"/>
  <c r="BH232" i="3"/>
  <c r="BG232" i="3"/>
  <c r="BF232" i="3"/>
  <c r="BE232" i="3"/>
  <c r="T232" i="3"/>
  <c r="R232" i="3"/>
  <c r="P232" i="3"/>
  <c r="BK232" i="3"/>
  <c r="J232" i="3"/>
  <c r="BI229" i="3"/>
  <c r="BH229" i="3"/>
  <c r="BG229" i="3"/>
  <c r="BF229" i="3"/>
  <c r="BE229" i="3"/>
  <c r="T229" i="3"/>
  <c r="R229" i="3"/>
  <c r="R228" i="3" s="1"/>
  <c r="P229" i="3"/>
  <c r="P228" i="3" s="1"/>
  <c r="BK229" i="3"/>
  <c r="BK228" i="3" s="1"/>
  <c r="J228" i="3" s="1"/>
  <c r="J64" i="3" s="1"/>
  <c r="J229" i="3"/>
  <c r="BI224" i="3"/>
  <c r="BH224" i="3"/>
  <c r="BG224" i="3"/>
  <c r="BF224" i="3"/>
  <c r="T224" i="3"/>
  <c r="R224" i="3"/>
  <c r="P224" i="3"/>
  <c r="BK224" i="3"/>
  <c r="J224" i="3"/>
  <c r="BE224" i="3" s="1"/>
  <c r="BI220" i="3"/>
  <c r="BH220" i="3"/>
  <c r="BG220" i="3"/>
  <c r="BF220" i="3"/>
  <c r="T220" i="3"/>
  <c r="R220" i="3"/>
  <c r="P220" i="3"/>
  <c r="BK220" i="3"/>
  <c r="J220" i="3"/>
  <c r="BE220" i="3" s="1"/>
  <c r="BI216" i="3"/>
  <c r="BH216" i="3"/>
  <c r="BG216" i="3"/>
  <c r="BF216" i="3"/>
  <c r="T216" i="3"/>
  <c r="R216" i="3"/>
  <c r="P216" i="3"/>
  <c r="BK216" i="3"/>
  <c r="J216" i="3"/>
  <c r="BE216" i="3" s="1"/>
  <c r="BI212" i="3"/>
  <c r="BH212" i="3"/>
  <c r="BG212" i="3"/>
  <c r="BF212" i="3"/>
  <c r="T212" i="3"/>
  <c r="R212" i="3"/>
  <c r="P212" i="3"/>
  <c r="BK212" i="3"/>
  <c r="J212" i="3"/>
  <c r="BE212" i="3" s="1"/>
  <c r="BI209" i="3"/>
  <c r="BH209" i="3"/>
  <c r="BG209" i="3"/>
  <c r="BF209" i="3"/>
  <c r="T209" i="3"/>
  <c r="R209" i="3"/>
  <c r="P209" i="3"/>
  <c r="BK209" i="3"/>
  <c r="J209" i="3"/>
  <c r="BE209" i="3" s="1"/>
  <c r="BI207" i="3"/>
  <c r="BH207" i="3"/>
  <c r="BG207" i="3"/>
  <c r="BF207" i="3"/>
  <c r="T207" i="3"/>
  <c r="R207" i="3"/>
  <c r="P207" i="3"/>
  <c r="BK207" i="3"/>
  <c r="J207" i="3"/>
  <c r="BE207" i="3" s="1"/>
  <c r="BI203" i="3"/>
  <c r="BH203" i="3"/>
  <c r="BG203" i="3"/>
  <c r="BF203" i="3"/>
  <c r="T203" i="3"/>
  <c r="R203" i="3"/>
  <c r="P203" i="3"/>
  <c r="BK203" i="3"/>
  <c r="J203" i="3"/>
  <c r="BE203" i="3" s="1"/>
  <c r="BI199" i="3"/>
  <c r="BH199" i="3"/>
  <c r="BG199" i="3"/>
  <c r="BF199" i="3"/>
  <c r="T199" i="3"/>
  <c r="R199" i="3"/>
  <c r="P199" i="3"/>
  <c r="BK199" i="3"/>
  <c r="J199" i="3"/>
  <c r="BE199" i="3" s="1"/>
  <c r="BI195" i="3"/>
  <c r="BH195" i="3"/>
  <c r="BG195" i="3"/>
  <c r="BF195" i="3"/>
  <c r="T195" i="3"/>
  <c r="T194" i="3" s="1"/>
  <c r="R195" i="3"/>
  <c r="P195" i="3"/>
  <c r="P194" i="3" s="1"/>
  <c r="BK195" i="3"/>
  <c r="BK194" i="3" s="1"/>
  <c r="J194" i="3" s="1"/>
  <c r="J63" i="3" s="1"/>
  <c r="J195" i="3"/>
  <c r="BE195" i="3" s="1"/>
  <c r="BI191" i="3"/>
  <c r="BH191" i="3"/>
  <c r="BG191" i="3"/>
  <c r="BF191" i="3"/>
  <c r="BE191" i="3"/>
  <c r="T191" i="3"/>
  <c r="R191" i="3"/>
  <c r="P191" i="3"/>
  <c r="BK191" i="3"/>
  <c r="J191" i="3"/>
  <c r="BI190" i="3"/>
  <c r="BH190" i="3"/>
  <c r="BG190" i="3"/>
  <c r="BF190" i="3"/>
  <c r="BE190" i="3"/>
  <c r="T190" i="3"/>
  <c r="R190" i="3"/>
  <c r="P190" i="3"/>
  <c r="BK190" i="3"/>
  <c r="J190" i="3"/>
  <c r="BI184" i="3"/>
  <c r="BH184" i="3"/>
  <c r="BG184" i="3"/>
  <c r="BF184" i="3"/>
  <c r="BE184" i="3"/>
  <c r="T184" i="3"/>
  <c r="R184" i="3"/>
  <c r="P184" i="3"/>
  <c r="BK184" i="3"/>
  <c r="J184" i="3"/>
  <c r="BI183" i="3"/>
  <c r="BH183" i="3"/>
  <c r="BG183" i="3"/>
  <c r="BF183" i="3"/>
  <c r="BE183" i="3"/>
  <c r="T183" i="3"/>
  <c r="R183" i="3"/>
  <c r="P183" i="3"/>
  <c r="BK183" i="3"/>
  <c r="J183" i="3"/>
  <c r="BI181" i="3"/>
  <c r="BH181" i="3"/>
  <c r="BG181" i="3"/>
  <c r="BF181" i="3"/>
  <c r="BE181" i="3"/>
  <c r="T181" i="3"/>
  <c r="R181" i="3"/>
  <c r="P181" i="3"/>
  <c r="BK181" i="3"/>
  <c r="J181" i="3"/>
  <c r="BI180" i="3"/>
  <c r="BH180" i="3"/>
  <c r="BG180" i="3"/>
  <c r="BF180" i="3"/>
  <c r="BE180" i="3"/>
  <c r="T180" i="3"/>
  <c r="R180" i="3"/>
  <c r="P180" i="3"/>
  <c r="BK180" i="3"/>
  <c r="J180" i="3"/>
  <c r="BI179" i="3"/>
  <c r="BH179" i="3"/>
  <c r="BG179" i="3"/>
  <c r="BF179" i="3"/>
  <c r="BE179" i="3"/>
  <c r="T179" i="3"/>
  <c r="R179" i="3"/>
  <c r="P179" i="3"/>
  <c r="BK179" i="3"/>
  <c r="J179" i="3"/>
  <c r="BI177" i="3"/>
  <c r="BH177" i="3"/>
  <c r="BG177" i="3"/>
  <c r="BF177" i="3"/>
  <c r="BE177" i="3"/>
  <c r="T177" i="3"/>
  <c r="R177" i="3"/>
  <c r="P177" i="3"/>
  <c r="BK177" i="3"/>
  <c r="J177" i="3"/>
  <c r="BI173" i="3"/>
  <c r="BH173" i="3"/>
  <c r="BG173" i="3"/>
  <c r="BF173" i="3"/>
  <c r="BE173" i="3"/>
  <c r="T173" i="3"/>
  <c r="R173" i="3"/>
  <c r="P173" i="3"/>
  <c r="BK173" i="3"/>
  <c r="J173" i="3"/>
  <c r="BI171" i="3"/>
  <c r="BH171" i="3"/>
  <c r="BG171" i="3"/>
  <c r="BF171" i="3"/>
  <c r="BE171" i="3"/>
  <c r="T171" i="3"/>
  <c r="R171" i="3"/>
  <c r="P171" i="3"/>
  <c r="BK171" i="3"/>
  <c r="J171" i="3"/>
  <c r="BI168" i="3"/>
  <c r="BH168" i="3"/>
  <c r="BG168" i="3"/>
  <c r="BF168" i="3"/>
  <c r="BE168" i="3"/>
  <c r="T168" i="3"/>
  <c r="R168" i="3"/>
  <c r="P168" i="3"/>
  <c r="BK168" i="3"/>
  <c r="J168" i="3"/>
  <c r="BI167" i="3"/>
  <c r="BH167" i="3"/>
  <c r="BG167" i="3"/>
  <c r="BF167" i="3"/>
  <c r="BE167" i="3"/>
  <c r="T167" i="3"/>
  <c r="R167" i="3"/>
  <c r="P167" i="3"/>
  <c r="BK167" i="3"/>
  <c r="J167" i="3"/>
  <c r="BI166" i="3"/>
  <c r="BH166" i="3"/>
  <c r="BG166" i="3"/>
  <c r="BF166" i="3"/>
  <c r="BE166" i="3"/>
  <c r="T166" i="3"/>
  <c r="R166" i="3"/>
  <c r="P166" i="3"/>
  <c r="BK166" i="3"/>
  <c r="J166" i="3"/>
  <c r="BI160" i="3"/>
  <c r="BH160" i="3"/>
  <c r="BG160" i="3"/>
  <c r="BF160" i="3"/>
  <c r="BE160" i="3"/>
  <c r="T160" i="3"/>
  <c r="R160" i="3"/>
  <c r="P160" i="3"/>
  <c r="BK160" i="3"/>
  <c r="J160" i="3"/>
  <c r="BI156" i="3"/>
  <c r="BH156" i="3"/>
  <c r="BG156" i="3"/>
  <c r="BF156" i="3"/>
  <c r="BE156" i="3"/>
  <c r="T156" i="3"/>
  <c r="R156" i="3"/>
  <c r="P156" i="3"/>
  <c r="BK156" i="3"/>
  <c r="J156" i="3"/>
  <c r="BI154" i="3"/>
  <c r="BH154" i="3"/>
  <c r="BG154" i="3"/>
  <c r="BF154" i="3"/>
  <c r="BE154" i="3"/>
  <c r="T154" i="3"/>
  <c r="R154" i="3"/>
  <c r="P154" i="3"/>
  <c r="BK154" i="3"/>
  <c r="J154" i="3"/>
  <c r="BI148" i="3"/>
  <c r="BH148" i="3"/>
  <c r="BG148" i="3"/>
  <c r="BF148" i="3"/>
  <c r="BE148" i="3"/>
  <c r="T148" i="3"/>
  <c r="R148" i="3"/>
  <c r="P148" i="3"/>
  <c r="BK148" i="3"/>
  <c r="J148" i="3"/>
  <c r="BI145" i="3"/>
  <c r="BH145" i="3"/>
  <c r="BG145" i="3"/>
  <c r="BF145" i="3"/>
  <c r="BE145" i="3"/>
  <c r="T145" i="3"/>
  <c r="R145" i="3"/>
  <c r="P145" i="3"/>
  <c r="BK145" i="3"/>
  <c r="J145" i="3"/>
  <c r="BI144" i="3"/>
  <c r="BH144" i="3"/>
  <c r="BG144" i="3"/>
  <c r="BF144" i="3"/>
  <c r="BE144" i="3"/>
  <c r="T144" i="3"/>
  <c r="R144" i="3"/>
  <c r="P144" i="3"/>
  <c r="BK144" i="3"/>
  <c r="J144" i="3"/>
  <c r="BI141" i="3"/>
  <c r="BH141" i="3"/>
  <c r="BG141" i="3"/>
  <c r="BF141" i="3"/>
  <c r="BE141" i="3"/>
  <c r="T141" i="3"/>
  <c r="R141" i="3"/>
  <c r="P141" i="3"/>
  <c r="BK141" i="3"/>
  <c r="J141" i="3"/>
  <c r="BI138" i="3"/>
  <c r="BH138" i="3"/>
  <c r="BG138" i="3"/>
  <c r="BF138" i="3"/>
  <c r="BE138" i="3"/>
  <c r="T138" i="3"/>
  <c r="R138" i="3"/>
  <c r="P138" i="3"/>
  <c r="BK138" i="3"/>
  <c r="J138" i="3"/>
  <c r="BI133" i="3"/>
  <c r="BH133" i="3"/>
  <c r="BG133" i="3"/>
  <c r="BF133" i="3"/>
  <c r="BE133" i="3"/>
  <c r="T133" i="3"/>
  <c r="R133" i="3"/>
  <c r="P133" i="3"/>
  <c r="BK133" i="3"/>
  <c r="J133" i="3"/>
  <c r="BI129" i="3"/>
  <c r="BH129" i="3"/>
  <c r="BG129" i="3"/>
  <c r="BF129" i="3"/>
  <c r="BE129" i="3"/>
  <c r="T129" i="3"/>
  <c r="R129" i="3"/>
  <c r="P129" i="3"/>
  <c r="BK129" i="3"/>
  <c r="J129" i="3"/>
  <c r="BI123" i="3"/>
  <c r="BH123" i="3"/>
  <c r="BG123" i="3"/>
  <c r="BF123" i="3"/>
  <c r="BE123" i="3"/>
  <c r="T123" i="3"/>
  <c r="R123" i="3"/>
  <c r="P123" i="3"/>
  <c r="BK123" i="3"/>
  <c r="J123" i="3"/>
  <c r="BI119" i="3"/>
  <c r="BH119" i="3"/>
  <c r="BG119" i="3"/>
  <c r="BF119" i="3"/>
  <c r="BE119" i="3"/>
  <c r="T119" i="3"/>
  <c r="R119" i="3"/>
  <c r="P119" i="3"/>
  <c r="BK119" i="3"/>
  <c r="J119" i="3"/>
  <c r="BI114" i="3"/>
  <c r="BH114" i="3"/>
  <c r="BG114" i="3"/>
  <c r="BF114" i="3"/>
  <c r="BE114" i="3"/>
  <c r="T114" i="3"/>
  <c r="R114" i="3"/>
  <c r="P114" i="3"/>
  <c r="BK114" i="3"/>
  <c r="J114" i="3"/>
  <c r="BI109" i="3"/>
  <c r="BH109" i="3"/>
  <c r="BG109" i="3"/>
  <c r="BF109" i="3"/>
  <c r="BE109" i="3"/>
  <c r="T109" i="3"/>
  <c r="R109" i="3"/>
  <c r="P109" i="3"/>
  <c r="BK109" i="3"/>
  <c r="J109" i="3"/>
  <c r="BI105" i="3"/>
  <c r="BH105" i="3"/>
  <c r="BG105" i="3"/>
  <c r="BF105" i="3"/>
  <c r="BE105" i="3"/>
  <c r="T105" i="3"/>
  <c r="R105" i="3"/>
  <c r="P105" i="3"/>
  <c r="BK105" i="3"/>
  <c r="J105" i="3"/>
  <c r="BI102" i="3"/>
  <c r="BH102" i="3"/>
  <c r="BG102" i="3"/>
  <c r="BF102" i="3"/>
  <c r="BE102" i="3"/>
  <c r="T102" i="3"/>
  <c r="R102" i="3"/>
  <c r="P102" i="3"/>
  <c r="BK102" i="3"/>
  <c r="J102" i="3"/>
  <c r="BI98" i="3"/>
  <c r="BH98" i="3"/>
  <c r="BG98" i="3"/>
  <c r="BF98" i="3"/>
  <c r="BE98" i="3"/>
  <c r="T98" i="3"/>
  <c r="R98" i="3"/>
  <c r="P98" i="3"/>
  <c r="BK98" i="3"/>
  <c r="J98" i="3"/>
  <c r="BI94" i="3"/>
  <c r="F36" i="3" s="1"/>
  <c r="BD54" i="1" s="1"/>
  <c r="BH94" i="3"/>
  <c r="F35" i="3" s="1"/>
  <c r="BC54" i="1" s="1"/>
  <c r="BG94" i="3"/>
  <c r="F34" i="3" s="1"/>
  <c r="BB54" i="1" s="1"/>
  <c r="BF94" i="3"/>
  <c r="BE94" i="3"/>
  <c r="J32" i="3" s="1"/>
  <c r="AV54" i="1" s="1"/>
  <c r="T94" i="3"/>
  <c r="T93" i="3" s="1"/>
  <c r="R94" i="3"/>
  <c r="R93" i="3" s="1"/>
  <c r="P94" i="3"/>
  <c r="BK94" i="3"/>
  <c r="BK93" i="3" s="1"/>
  <c r="J93" i="3" s="1"/>
  <c r="J62" i="3" s="1"/>
  <c r="J94" i="3"/>
  <c r="J87" i="3"/>
  <c r="F87" i="3"/>
  <c r="F85" i="3"/>
  <c r="E83" i="3"/>
  <c r="E79" i="3"/>
  <c r="J55" i="3"/>
  <c r="F55" i="3"/>
  <c r="F53" i="3"/>
  <c r="E51" i="3"/>
  <c r="E47" i="3"/>
  <c r="J20" i="3"/>
  <c r="E20" i="3"/>
  <c r="F56" i="3" s="1"/>
  <c r="J19" i="3"/>
  <c r="J14" i="3"/>
  <c r="J53" i="3" s="1"/>
  <c r="E7" i="3"/>
  <c r="BK174" i="2"/>
  <c r="J174" i="2" s="1"/>
  <c r="J66" i="2" s="1"/>
  <c r="BK128" i="2"/>
  <c r="J128" i="2" s="1"/>
  <c r="J64" i="2" s="1"/>
  <c r="AY53" i="1"/>
  <c r="AX53" i="1"/>
  <c r="BI175" i="2"/>
  <c r="BH175" i="2"/>
  <c r="BG175" i="2"/>
  <c r="BF175" i="2"/>
  <c r="T175" i="2"/>
  <c r="T174" i="2" s="1"/>
  <c r="T173" i="2" s="1"/>
  <c r="R175" i="2"/>
  <c r="R174" i="2" s="1"/>
  <c r="R173" i="2" s="1"/>
  <c r="P175" i="2"/>
  <c r="P174" i="2" s="1"/>
  <c r="P173" i="2" s="1"/>
  <c r="BK175" i="2"/>
  <c r="J175" i="2"/>
  <c r="BE175" i="2" s="1"/>
  <c r="BI171" i="2"/>
  <c r="BH171" i="2"/>
  <c r="BG171" i="2"/>
  <c r="BF171" i="2"/>
  <c r="T171" i="2"/>
  <c r="R171" i="2"/>
  <c r="P171" i="2"/>
  <c r="BK171" i="2"/>
  <c r="J171" i="2"/>
  <c r="BE171" i="2" s="1"/>
  <c r="BI169" i="2"/>
  <c r="BH169" i="2"/>
  <c r="BG169" i="2"/>
  <c r="BF169" i="2"/>
  <c r="T169" i="2"/>
  <c r="R169" i="2"/>
  <c r="P169" i="2"/>
  <c r="BK169" i="2"/>
  <c r="J169" i="2"/>
  <c r="BE169" i="2" s="1"/>
  <c r="BI166" i="2"/>
  <c r="BH166" i="2"/>
  <c r="BG166" i="2"/>
  <c r="BF166" i="2"/>
  <c r="T166" i="2"/>
  <c r="R166" i="2"/>
  <c r="P166" i="2"/>
  <c r="BK166" i="2"/>
  <c r="J166" i="2"/>
  <c r="BE166" i="2" s="1"/>
  <c r="BI164" i="2"/>
  <c r="BH164" i="2"/>
  <c r="BG164" i="2"/>
  <c r="BF164" i="2"/>
  <c r="T164" i="2"/>
  <c r="R164" i="2"/>
  <c r="P164" i="2"/>
  <c r="BK164" i="2"/>
  <c r="J164" i="2"/>
  <c r="BE164" i="2" s="1"/>
  <c r="BI162" i="2"/>
  <c r="BH162" i="2"/>
  <c r="BG162" i="2"/>
  <c r="BF162" i="2"/>
  <c r="T162" i="2"/>
  <c r="R162" i="2"/>
  <c r="P162" i="2"/>
  <c r="BK162" i="2"/>
  <c r="J162" i="2"/>
  <c r="BE162" i="2" s="1"/>
  <c r="BI158" i="2"/>
  <c r="BH158" i="2"/>
  <c r="BG158" i="2"/>
  <c r="BF158" i="2"/>
  <c r="T158" i="2"/>
  <c r="R158" i="2"/>
  <c r="P158" i="2"/>
  <c r="BK158" i="2"/>
  <c r="J158" i="2"/>
  <c r="BE158" i="2" s="1"/>
  <c r="BI156" i="2"/>
  <c r="BH156" i="2"/>
  <c r="BG156" i="2"/>
  <c r="BF156" i="2"/>
  <c r="T156" i="2"/>
  <c r="R156" i="2"/>
  <c r="P156" i="2"/>
  <c r="BK156" i="2"/>
  <c r="J156" i="2"/>
  <c r="BE156" i="2" s="1"/>
  <c r="BI152" i="2"/>
  <c r="BH152" i="2"/>
  <c r="BG152" i="2"/>
  <c r="BF152" i="2"/>
  <c r="T152" i="2"/>
  <c r="R152" i="2"/>
  <c r="P152" i="2"/>
  <c r="BK152" i="2"/>
  <c r="J152" i="2"/>
  <c r="BE152" i="2" s="1"/>
  <c r="BI149" i="2"/>
  <c r="BH149" i="2"/>
  <c r="BG149" i="2"/>
  <c r="BF149" i="2"/>
  <c r="T149" i="2"/>
  <c r="R149" i="2"/>
  <c r="P149" i="2"/>
  <c r="BK149" i="2"/>
  <c r="J149" i="2"/>
  <c r="BE149" i="2" s="1"/>
  <c r="BI141" i="2"/>
  <c r="BH141" i="2"/>
  <c r="BG141" i="2"/>
  <c r="BF141" i="2"/>
  <c r="T141" i="2"/>
  <c r="R141" i="2"/>
  <c r="P141" i="2"/>
  <c r="BK141" i="2"/>
  <c r="J141" i="2"/>
  <c r="BE141" i="2" s="1"/>
  <c r="BI133" i="2"/>
  <c r="BH133" i="2"/>
  <c r="BG133" i="2"/>
  <c r="BF133" i="2"/>
  <c r="T133" i="2"/>
  <c r="R133" i="2"/>
  <c r="P133" i="2"/>
  <c r="BK133" i="2"/>
  <c r="J133" i="2"/>
  <c r="BE133" i="2" s="1"/>
  <c r="BI129" i="2"/>
  <c r="BH129" i="2"/>
  <c r="BG129" i="2"/>
  <c r="BF129" i="2"/>
  <c r="T129" i="2"/>
  <c r="T128" i="2" s="1"/>
  <c r="R129" i="2"/>
  <c r="R128" i="2" s="1"/>
  <c r="P129" i="2"/>
  <c r="P128" i="2" s="1"/>
  <c r="BK129" i="2"/>
  <c r="J129" i="2"/>
  <c r="BE129" i="2" s="1"/>
  <c r="BI124" i="2"/>
  <c r="BH124" i="2"/>
  <c r="BG124" i="2"/>
  <c r="BF124" i="2"/>
  <c r="BE124" i="2"/>
  <c r="T124" i="2"/>
  <c r="R124" i="2"/>
  <c r="P124" i="2"/>
  <c r="BK124" i="2"/>
  <c r="J124" i="2"/>
  <c r="BI123" i="2"/>
  <c r="BH123" i="2"/>
  <c r="BG123" i="2"/>
  <c r="BF123" i="2"/>
  <c r="BE123" i="2"/>
  <c r="T123" i="2"/>
  <c r="R123" i="2"/>
  <c r="P123" i="2"/>
  <c r="BK123" i="2"/>
  <c r="J123" i="2"/>
  <c r="BI122" i="2"/>
  <c r="BH122" i="2"/>
  <c r="BG122" i="2"/>
  <c r="BF122" i="2"/>
  <c r="BE122" i="2"/>
  <c r="T122" i="2"/>
  <c r="R122" i="2"/>
  <c r="P122" i="2"/>
  <c r="BK122" i="2"/>
  <c r="J122" i="2"/>
  <c r="BI119" i="2"/>
  <c r="BH119" i="2"/>
  <c r="BG119" i="2"/>
  <c r="BF119" i="2"/>
  <c r="BE119" i="2"/>
  <c r="T119" i="2"/>
  <c r="T118" i="2" s="1"/>
  <c r="R119" i="2"/>
  <c r="R118" i="2" s="1"/>
  <c r="P119" i="2"/>
  <c r="P118" i="2" s="1"/>
  <c r="BK119" i="2"/>
  <c r="BK118" i="2" s="1"/>
  <c r="J118" i="2" s="1"/>
  <c r="J63" i="2" s="1"/>
  <c r="J119" i="2"/>
  <c r="BI115" i="2"/>
  <c r="BH115" i="2"/>
  <c r="BG115" i="2"/>
  <c r="BF115" i="2"/>
  <c r="T115" i="2"/>
  <c r="R115" i="2"/>
  <c r="P115" i="2"/>
  <c r="BK115" i="2"/>
  <c r="J115" i="2"/>
  <c r="BE115" i="2" s="1"/>
  <c r="BI110" i="2"/>
  <c r="BH110" i="2"/>
  <c r="BG110" i="2"/>
  <c r="BF110" i="2"/>
  <c r="T110" i="2"/>
  <c r="R110" i="2"/>
  <c r="P110" i="2"/>
  <c r="BK110" i="2"/>
  <c r="J110" i="2"/>
  <c r="BE110" i="2" s="1"/>
  <c r="BI108" i="2"/>
  <c r="BH108" i="2"/>
  <c r="BG108" i="2"/>
  <c r="BF108" i="2"/>
  <c r="T108" i="2"/>
  <c r="R108" i="2"/>
  <c r="P108" i="2"/>
  <c r="BK108" i="2"/>
  <c r="J108" i="2"/>
  <c r="BE108" i="2" s="1"/>
  <c r="BI106" i="2"/>
  <c r="BH106" i="2"/>
  <c r="BG106" i="2"/>
  <c r="BF106" i="2"/>
  <c r="T106" i="2"/>
  <c r="R106" i="2"/>
  <c r="P106" i="2"/>
  <c r="BK106" i="2"/>
  <c r="J106" i="2"/>
  <c r="BE106" i="2" s="1"/>
  <c r="BI102" i="2"/>
  <c r="BH102" i="2"/>
  <c r="BG102" i="2"/>
  <c r="BF102" i="2"/>
  <c r="T102" i="2"/>
  <c r="R102" i="2"/>
  <c r="P102" i="2"/>
  <c r="BK102" i="2"/>
  <c r="J102" i="2"/>
  <c r="BE102" i="2" s="1"/>
  <c r="BI101" i="2"/>
  <c r="BH101" i="2"/>
  <c r="BG101" i="2"/>
  <c r="BF101" i="2"/>
  <c r="T101" i="2"/>
  <c r="R101" i="2"/>
  <c r="P101" i="2"/>
  <c r="BK101" i="2"/>
  <c r="J101" i="2"/>
  <c r="BE101" i="2" s="1"/>
  <c r="BI100" i="2"/>
  <c r="BH100" i="2"/>
  <c r="BG100" i="2"/>
  <c r="BF100" i="2"/>
  <c r="T100" i="2"/>
  <c r="R100" i="2"/>
  <c r="P100" i="2"/>
  <c r="BK100" i="2"/>
  <c r="J100" i="2"/>
  <c r="BE100" i="2" s="1"/>
  <c r="BI99" i="2"/>
  <c r="BH99" i="2"/>
  <c r="BG99" i="2"/>
  <c r="BF99" i="2"/>
  <c r="T99" i="2"/>
  <c r="R99" i="2"/>
  <c r="P99" i="2"/>
  <c r="BK99" i="2"/>
  <c r="J99" i="2"/>
  <c r="BE99" i="2" s="1"/>
  <c r="BI95" i="2"/>
  <c r="F36" i="2" s="1"/>
  <c r="BD53" i="1" s="1"/>
  <c r="BD52" i="1" s="1"/>
  <c r="BD51" i="1" s="1"/>
  <c r="W30" i="1" s="1"/>
  <c r="BH95" i="2"/>
  <c r="BG95" i="2"/>
  <c r="BF95" i="2"/>
  <c r="T95" i="2"/>
  <c r="R95" i="2"/>
  <c r="P95" i="2"/>
  <c r="BK95" i="2"/>
  <c r="BK90" i="2" s="1"/>
  <c r="J95" i="2"/>
  <c r="BE95" i="2" s="1"/>
  <c r="BI91" i="2"/>
  <c r="BH91" i="2"/>
  <c r="F35" i="2" s="1"/>
  <c r="BC53" i="1" s="1"/>
  <c r="BC52" i="1" s="1"/>
  <c r="BG91" i="2"/>
  <c r="F34" i="2" s="1"/>
  <c r="BB53" i="1" s="1"/>
  <c r="BF91" i="2"/>
  <c r="J33" i="2" s="1"/>
  <c r="AW53" i="1" s="1"/>
  <c r="T91" i="2"/>
  <c r="T90" i="2" s="1"/>
  <c r="R91" i="2"/>
  <c r="R90" i="2" s="1"/>
  <c r="R89" i="2" s="1"/>
  <c r="R88" i="2" s="1"/>
  <c r="P91" i="2"/>
  <c r="P90" i="2" s="1"/>
  <c r="P89" i="2" s="1"/>
  <c r="P88" i="2" s="1"/>
  <c r="AU53" i="1" s="1"/>
  <c r="BK91" i="2"/>
  <c r="J91" i="2"/>
  <c r="BE91" i="2" s="1"/>
  <c r="J84" i="2"/>
  <c r="F84" i="2"/>
  <c r="J82" i="2"/>
  <c r="F82" i="2"/>
  <c r="E80" i="2"/>
  <c r="F56" i="2"/>
  <c r="J55" i="2"/>
  <c r="F55" i="2"/>
  <c r="F53" i="2"/>
  <c r="E51" i="2"/>
  <c r="J20" i="2"/>
  <c r="E20" i="2"/>
  <c r="F85" i="2" s="1"/>
  <c r="J19" i="2"/>
  <c r="J14" i="2"/>
  <c r="J53" i="2" s="1"/>
  <c r="E7" i="2"/>
  <c r="E47" i="2" s="1"/>
  <c r="AS52" i="1"/>
  <c r="AS51" i="1" s="1"/>
  <c r="L47" i="1"/>
  <c r="AM46" i="1"/>
  <c r="L46" i="1"/>
  <c r="AM44" i="1"/>
  <c r="L44" i="1"/>
  <c r="L42" i="1"/>
  <c r="L41" i="1"/>
  <c r="AY52" i="1" l="1"/>
  <c r="BC51" i="1"/>
  <c r="F32" i="2"/>
  <c r="AZ53" i="1" s="1"/>
  <c r="AZ52" i="1" s="1"/>
  <c r="J32" i="2"/>
  <c r="AV53" i="1" s="1"/>
  <c r="AT53" i="1" s="1"/>
  <c r="T89" i="2"/>
  <c r="T88" i="2" s="1"/>
  <c r="J90" i="2"/>
  <c r="J62" i="2" s="1"/>
  <c r="BK89" i="2"/>
  <c r="BK296" i="3"/>
  <c r="J296" i="3" s="1"/>
  <c r="J68" i="3" s="1"/>
  <c r="J297" i="3"/>
  <c r="J69" i="3" s="1"/>
  <c r="E76" i="2"/>
  <c r="BK173" i="2"/>
  <c r="J173" i="2" s="1"/>
  <c r="J65" i="2" s="1"/>
  <c r="BK92" i="4"/>
  <c r="J93" i="4"/>
  <c r="J62" i="4" s="1"/>
  <c r="J32" i="4"/>
  <c r="AV55" i="1" s="1"/>
  <c r="AT55" i="1" s="1"/>
  <c r="F32" i="4"/>
  <c r="AZ55" i="1" s="1"/>
  <c r="BK366" i="4"/>
  <c r="P91" i="5"/>
  <c r="P90" i="5" s="1"/>
  <c r="AU56" i="1" s="1"/>
  <c r="J141" i="5"/>
  <c r="J67" i="5" s="1"/>
  <c r="BK140" i="5"/>
  <c r="J140" i="5" s="1"/>
  <c r="J66" i="5" s="1"/>
  <c r="F88" i="3"/>
  <c r="F32" i="3"/>
  <c r="AZ54" i="1" s="1"/>
  <c r="R285" i="3"/>
  <c r="R284" i="3" s="1"/>
  <c r="F33" i="2"/>
  <c r="BA53" i="1" s="1"/>
  <c r="J85" i="3"/>
  <c r="P93" i="3"/>
  <c r="P92" i="3" s="1"/>
  <c r="P91" i="3" s="1"/>
  <c r="AU54" i="1" s="1"/>
  <c r="AU52" i="1" s="1"/>
  <c r="AU51" i="1" s="1"/>
  <c r="J33" i="3"/>
  <c r="AW54" i="1" s="1"/>
  <c r="AT54" i="1" s="1"/>
  <c r="F33" i="3"/>
  <c r="BA54" i="1" s="1"/>
  <c r="R194" i="3"/>
  <c r="R92" i="3" s="1"/>
  <c r="R91" i="3" s="1"/>
  <c r="T228" i="3"/>
  <c r="T92" i="3" s="1"/>
  <c r="T91" i="3" s="1"/>
  <c r="P238" i="3"/>
  <c r="F88" i="4"/>
  <c r="R93" i="4"/>
  <c r="R92" i="4" s="1"/>
  <c r="R91" i="4" s="1"/>
  <c r="F34" i="4"/>
  <c r="BB55" i="1" s="1"/>
  <c r="BB52" i="1" s="1"/>
  <c r="P365" i="4"/>
  <c r="P91" i="4" s="1"/>
  <c r="AU55" i="1" s="1"/>
  <c r="J32" i="5"/>
  <c r="AV56" i="1" s="1"/>
  <c r="AT56" i="1" s="1"/>
  <c r="F32" i="5"/>
  <c r="AZ56" i="1" s="1"/>
  <c r="P78" i="6"/>
  <c r="AU57" i="1" s="1"/>
  <c r="J285" i="3"/>
  <c r="J67" i="3" s="1"/>
  <c r="BK284" i="3"/>
  <c r="J284" i="3" s="1"/>
  <c r="J66" i="3" s="1"/>
  <c r="BK92" i="3"/>
  <c r="BK91" i="5"/>
  <c r="J30" i="6"/>
  <c r="AV57" i="1" s="1"/>
  <c r="AT57" i="1" s="1"/>
  <c r="F30" i="6"/>
  <c r="AZ57" i="1" s="1"/>
  <c r="F33" i="5"/>
  <c r="BA56" i="1" s="1"/>
  <c r="J49" i="6"/>
  <c r="J85" i="4"/>
  <c r="E78" i="5"/>
  <c r="J92" i="5"/>
  <c r="J62" i="5" s="1"/>
  <c r="BK78" i="6"/>
  <c r="J78" i="6" s="1"/>
  <c r="F75" i="6"/>
  <c r="AX52" i="1" l="1"/>
  <c r="BB51" i="1"/>
  <c r="BK90" i="5"/>
  <c r="J90" i="5" s="1"/>
  <c r="J91" i="5"/>
  <c r="J61" i="5" s="1"/>
  <c r="AV52" i="1"/>
  <c r="AZ51" i="1"/>
  <c r="J56" i="6"/>
  <c r="J27" i="6"/>
  <c r="BK91" i="3"/>
  <c r="J91" i="3" s="1"/>
  <c r="J92" i="3"/>
  <c r="J61" i="3" s="1"/>
  <c r="BK88" i="2"/>
  <c r="J88" i="2" s="1"/>
  <c r="J89" i="2"/>
  <c r="J61" i="2" s="1"/>
  <c r="W29" i="1"/>
  <c r="AY51" i="1"/>
  <c r="BA52" i="1"/>
  <c r="J366" i="4"/>
  <c r="J68" i="4" s="1"/>
  <c r="BK365" i="4"/>
  <c r="J365" i="4" s="1"/>
  <c r="J67" i="4" s="1"/>
  <c r="J92" i="4"/>
  <c r="J61" i="4" s="1"/>
  <c r="AG57" i="1" l="1"/>
  <c r="AN57" i="1" s="1"/>
  <c r="J36" i="6"/>
  <c r="BA51" i="1"/>
  <c r="AW52" i="1"/>
  <c r="AT52" i="1" s="1"/>
  <c r="J60" i="5"/>
  <c r="J29" i="5"/>
  <c r="J60" i="2"/>
  <c r="J29" i="2"/>
  <c r="BK91" i="4"/>
  <c r="J91" i="4" s="1"/>
  <c r="AV51" i="1"/>
  <c r="W26" i="1"/>
  <c r="AX51" i="1"/>
  <c r="W28" i="1"/>
  <c r="J60" i="3"/>
  <c r="J29" i="3"/>
  <c r="AG53" i="1" l="1"/>
  <c r="J38" i="2"/>
  <c r="W27" i="1"/>
  <c r="AW51" i="1"/>
  <c r="AK27" i="1" s="1"/>
  <c r="AG56" i="1"/>
  <c r="AN56" i="1" s="1"/>
  <c r="J38" i="5"/>
  <c r="J38" i="3"/>
  <c r="AG54" i="1"/>
  <c r="AN54" i="1" s="1"/>
  <c r="AK26" i="1"/>
  <c r="J60" i="4"/>
  <c r="J29" i="4"/>
  <c r="AN53" i="1" l="1"/>
  <c r="AG55" i="1"/>
  <c r="AN55" i="1" s="1"/>
  <c r="J38" i="4"/>
  <c r="AT51" i="1"/>
  <c r="AG52" i="1" l="1"/>
  <c r="AN52" i="1" l="1"/>
  <c r="AG51" i="1"/>
  <c r="AN51" i="1" l="1"/>
  <c r="AK23" i="1"/>
  <c r="AK32" i="1" s="1"/>
</calcChain>
</file>

<file path=xl/sharedStrings.xml><?xml version="1.0" encoding="utf-8"?>
<sst xmlns="http://schemas.openxmlformats.org/spreadsheetml/2006/main" count="8703" uniqueCount="1277">
  <si>
    <t>Export VZ</t>
  </si>
  <si>
    <t>List obsahuje:</t>
  </si>
  <si>
    <t>1) Rekapitulace stavby</t>
  </si>
  <si>
    <t>2) Rekapitulace objektů stavby a soupisů prací</t>
  </si>
  <si>
    <t>3.0</t>
  </si>
  <si>
    <t>ZAMOK</t>
  </si>
  <si>
    <t>False</t>
  </si>
  <si>
    <t>{85705f7e-5cf7-4570-bda5-8c5f58d95954}</t>
  </si>
  <si>
    <t>0,01</t>
  </si>
  <si>
    <t>21</t>
  </si>
  <si>
    <t>15</t>
  </si>
  <si>
    <t>REKAPITULACE STAVBY</t>
  </si>
  <si>
    <t>v ---  níže se nacházejí doplnkové a pomocné údaje k sestavám  --- v</t>
  </si>
  <si>
    <t>Návod na vyplnění</t>
  </si>
  <si>
    <t>0,001</t>
  </si>
  <si>
    <t>Kód:</t>
  </si>
  <si>
    <t>3750120</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</si>
  <si>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</si>
  <si>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</si>
  <si>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opěrné zídky v areálu DDM</t>
  </si>
  <si>
    <t>KSO:</t>
  </si>
  <si>
    <t>801 3</t>
  </si>
  <si>
    <t>CC-CZ:</t>
  </si>
  <si>
    <t/>
  </si>
  <si>
    <t>Místo:</t>
  </si>
  <si>
    <t>Šternberk</t>
  </si>
  <si>
    <t>Datum:</t>
  </si>
  <si>
    <t>20. 6. 2020</t>
  </si>
  <si>
    <t>Zadavatel:</t>
  </si>
  <si>
    <t>IČ:</t>
  </si>
  <si>
    <t>00299529</t>
  </si>
  <si>
    <t>Město Šternberk</t>
  </si>
  <si>
    <t>DIČ:</t>
  </si>
  <si>
    <t>CZ00299529</t>
  </si>
  <si>
    <t>Uchazeč:</t>
  </si>
  <si>
    <t>Vyplň údaj</t>
  </si>
  <si>
    <t>Projektant:</t>
  </si>
  <si>
    <t>13001116</t>
  </si>
  <si>
    <t>Ing.Arch. Jiří Kováříček</t>
  </si>
  <si>
    <t>CZ6012130982</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</si>
  <si>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</si>
  <si>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</si>
  <si>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</si>
  <si>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</si>
  <si>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</si>
  <si>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</si>
  <si>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</si>
  <si>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</si>
  <si>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</si>
  <si>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</si>
  <si>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</si>
  <si>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</si>
  <si>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</si>
  <si>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</si>
  <si>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</si>
  <si>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</si>
  <si>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</si>
  <si>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</si>
  <si>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</si>
  <si>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</si>
  <si>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</si>
  <si>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</si>
  <si>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</si>
  <si>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</si>
  <si>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</si>
  <si>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</si>
  <si>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</si>
  <si>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</si>
  <si>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</si>
  <si>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</si>
  <si>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</si>
  <si>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</si>
  <si>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</si>
  <si>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</si>
  <si>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</si>
  <si>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</si>
  <si>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</si>
  <si>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</si>
  <si>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</si>
  <si>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</si>
  <si>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</si>
  <si>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Obnova zídky</t>
  </si>
  <si>
    <t>STA</t>
  </si>
  <si>
    <t>1</t>
  </si>
  <si>
    <t>{59acd5c9-3b25-46dd-81bc-e570f759de55}</t>
  </si>
  <si>
    <t>2</t>
  </si>
  <si>
    <t>/</t>
  </si>
  <si>
    <t>dmt a bourání</t>
  </si>
  <si>
    <t>Soupis</t>
  </si>
  <si>
    <t>{93ee48c0-6b37-42ac-9625-e0ede4611ca1}</t>
  </si>
  <si>
    <t>zpevnené plochy, povrchy</t>
  </si>
  <si>
    <t>{38f35658-14d8-47eb-95c9-c49391d39efd}</t>
  </si>
  <si>
    <t>3</t>
  </si>
  <si>
    <t>opěrna zídka, schodiště</t>
  </si>
  <si>
    <t>{409191d8-7921-4e24-9b6c-be554e64df3a}</t>
  </si>
  <si>
    <t>4</t>
  </si>
  <si>
    <t>revize hydroizolace</t>
  </si>
  <si>
    <t>{387513b8-6cb8-4092-8d4d-7ddd9ca46e69}</t>
  </si>
  <si>
    <t>VRN</t>
  </si>
  <si>
    <t>Vedlejší náklady</t>
  </si>
  <si>
    <t>{b54466af-e9b7-42d4-a08d-621d427c235a}</t>
  </si>
  <si>
    <t>1) Krycí list soupisu</t>
  </si>
  <si>
    <t>2) Rekapitulace</t>
  </si>
  <si>
    <t>3) Soupis prací</t>
  </si>
  <si>
    <t>Zpět na list:</t>
  </si>
  <si>
    <t>Rekapitulace stavby</t>
  </si>
  <si>
    <t>KRYCÍ LIST SOUPISU</t>
  </si>
  <si>
    <t>Objekt:</t>
  </si>
  <si>
    <t>SO 01 - Obnova zídky</t>
  </si>
  <si>
    <t>Soupis:</t>
  </si>
  <si>
    <t>1 - dmt a bourání</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</si>
  <si>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</si>
  <si>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</si>
  <si>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</si>
  <si>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</si>
  <si>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</si>
  <si>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</si>
  <si>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</si>
  <si>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</si>
  <si>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9 - Ostatní konstrukce a práce, bourání</t>
  </si>
  <si>
    <t>PSV - Práce a dodávky PSV</t>
  </si>
  <si>
    <t xml:space="preserve">    767 - Konstrukce zámečnické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</si>
  <si>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</si>
  <si>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</si>
  <si>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</si>
  <si>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</si>
  <si>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</si>
  <si>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</si>
  <si>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</si>
  <si>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</si>
  <si>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</si>
  <si>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</si>
  <si>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</si>
  <si>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</si>
  <si>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</si>
  <si>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</si>
  <si>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</si>
  <si>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</si>
  <si>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</si>
  <si>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</si>
  <si>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</si>
  <si>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132301401</t>
  </si>
  <si>
    <t>Hloubená vykopávka pod základy ručně s přehozením výkopku na vzdálenost 3 m nebo s naložením na ruční dopravní prostředek v hornině tř. 4</t>
  </si>
  <si>
    <t>M3</t>
  </si>
  <si>
    <t>CS ÚRS 2017 01</t>
  </si>
  <si>
    <t>-606632634</t>
  </si>
  <si>
    <t>PSC</t>
  </si>
  <si>
    <t xml:space="preserve">Poznámka k souboru cen:_x000D_
1. V ceně nejsou započteny náklady na podchycení základového zdiva. </t>
  </si>
  <si>
    <t>VV</t>
  </si>
  <si>
    <t>""podchycení stávající budovy"</t>
  </si>
  <si>
    <t>A1</t>
  </si>
  <si>
    <t>3.0*0.50*0.50</t>
  </si>
  <si>
    <t>24</t>
  </si>
  <si>
    <t>151101201</t>
  </si>
  <si>
    <t>Zřízení pažení stěn výkopu bez rozepření nebo vzepření příložné, hloubky do 4 m</t>
  </si>
  <si>
    <t>m2</t>
  </si>
  <si>
    <t>-1890579547</t>
  </si>
  <si>
    <t>zajištění výkopu/základů u krčku</t>
  </si>
  <si>
    <t>5*2,5</t>
  </si>
  <si>
    <t>Součet</t>
  </si>
  <si>
    <t>25</t>
  </si>
  <si>
    <t>151101211</t>
  </si>
  <si>
    <t>Odstranění pažení stěn výkopu s uložením pažin na vzdálenost do 3 m od okraje výkopu příložné, hloubky do 4 m</t>
  </si>
  <si>
    <t>1398462963</t>
  </si>
  <si>
    <t>26</t>
  </si>
  <si>
    <t>151101401</t>
  </si>
  <si>
    <t>Zřízení vzepření zapažených stěn výkopů s potřebným přepažováním při roubení příložném, hloubky do 4 m</t>
  </si>
  <si>
    <t>478754320</t>
  </si>
  <si>
    <t>27</t>
  </si>
  <si>
    <t>151101411</t>
  </si>
  <si>
    <t>Odstranění vzepření stěn výkopů s uložením materiálu na vzdálenost do 3 m od kraje výkopu při roubení příložném, hloubky do 4 m</t>
  </si>
  <si>
    <t>-2019216238</t>
  </si>
  <si>
    <t>161101101</t>
  </si>
  <si>
    <t>Svislé přemístění výkopku bez naložení do dopravní nádoby avšak s vyprázdněním dopravní nádoby na hromadu nebo do dopravního prostředku z horniny tř. 1 až 4, při hloubce výkopu přes 1 do 2,5 m</t>
  </si>
  <si>
    <t>602234689</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</si>
  <si>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</si>
  <si>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162701105</t>
  </si>
  <si>
    <t>Vodorovné přemístění výkopku nebo sypaniny po suchu na obvyklém dopravním prostředku, bez naložení výkopku, avšak se složením bez rozhrnutí z horniny tř. 1 až 4 na vzdálenost přes 9 000 do 10 000 m</t>
  </si>
  <si>
    <t>952867365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</si>
  <si>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</si>
  <si>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167101101</t>
  </si>
  <si>
    <t>Nakládání, skládání a překládání neulehlého výkopku nebo sypaniny nakládání, množství do 100 m3, z hornin tř. 1 až 4</t>
  </si>
  <si>
    <t>-1003429477</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</si>
  <si>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</si>
  <si>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5</t>
  </si>
  <si>
    <t>171201201</t>
  </si>
  <si>
    <t>Uložení sypaniny na skládky</t>
  </si>
  <si>
    <t>m3</t>
  </si>
  <si>
    <t>2019592003</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</si>
  <si>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</si>
  <si>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bourání zídky a schodiště</t>
  </si>
  <si>
    <t>0,750</t>
  </si>
  <si>
    <t>6</t>
  </si>
  <si>
    <t>171201211</t>
  </si>
  <si>
    <t>Uložení sypaniny poplatek za uložení sypaniny na skládce (skládkovné)</t>
  </si>
  <si>
    <t>t</t>
  </si>
  <si>
    <t>1527221715</t>
  </si>
  <si>
    <t>0,750*2,0</t>
  </si>
  <si>
    <t>Zakládání</t>
  </si>
  <si>
    <t>274351215</t>
  </si>
  <si>
    <t>Bednění základových stěn pasů svislé nebo šikmé (odkloněné), půdorysně přímé nebo zalomené ve volných nebo zapažených jámách, rýhách, šachtách, včetně případných vzpěr zřízení</t>
  </si>
  <si>
    <t>-1275768933</t>
  </si>
  <si>
    <t>""podchycení stávající budovy- krček, odhad"</t>
  </si>
  <si>
    <t>22</t>
  </si>
  <si>
    <t>274351216</t>
  </si>
  <si>
    <t>Bednění základových stěn pasů svislé nebo šikmé (odkloněné), půdorysně přímé nebo zalomené ve volných nebo zapažených jámách, rýhách, šachtách, včetně případných vzpěr odstranění</t>
  </si>
  <si>
    <t>-243118598</t>
  </si>
  <si>
    <t>23</t>
  </si>
  <si>
    <t>274352111</t>
  </si>
  <si>
    <t>Bednění základových stěn pasů svislé nebo šikmé (odkloněné), půdorysně přímé nebo zalomené ve volných nebo zapažených jámách, rýhách, šachtách, včetně případných vzpěr ztracené (neodbedněné)</t>
  </si>
  <si>
    <t>1333651378</t>
  </si>
  <si>
    <t>7</t>
  </si>
  <si>
    <t>279311115</t>
  </si>
  <si>
    <t>Postupné podbetonování základového zdiva jakékoliv tloušťky, bez výkopu, bez zapažení a bednění, prostým betonem tř. C 20/25</t>
  </si>
  <si>
    <t>-2021490615</t>
  </si>
  <si>
    <t>9</t>
  </si>
  <si>
    <t>Ostatní konstrukce a práce, bourání</t>
  </si>
  <si>
    <t>20</t>
  </si>
  <si>
    <t>919735125</t>
  </si>
  <si>
    <t>Řezání stávajícího betonového krytu nebo podkladu hloubky přes 200 do 250 mm</t>
  </si>
  <si>
    <t>m</t>
  </si>
  <si>
    <t>-1159062306</t>
  </si>
  <si>
    <t>beton před vstupem</t>
  </si>
  <si>
    <t>4,75</t>
  </si>
  <si>
    <t>8</t>
  </si>
  <si>
    <t>961055111</t>
  </si>
  <si>
    <t>Bourání základů z betonu železového</t>
  </si>
  <si>
    <t>774268134</t>
  </si>
  <si>
    <t>""základ zídky"</t>
  </si>
  <si>
    <t>(1.92+2.47+5.65+1.35)*0.50*0.30</t>
  </si>
  <si>
    <t>""podzemní část zídky"</t>
  </si>
  <si>
    <t>(1.92+2.47+5.65+1.35)*0.30*0.32</t>
  </si>
  <si>
    <t>""základové patky schodiště"</t>
  </si>
  <si>
    <t>1.00*0.50*1.0*2</t>
  </si>
  <si>
    <t>962042320</t>
  </si>
  <si>
    <t>Bourání zdiva z betonu prostého nadzákladového objemu do 1 m3</t>
  </si>
  <si>
    <t>513282293</t>
  </si>
  <si>
    <t xml:space="preserve">Poznámka k souboru cen:_x000D_
1. Bourání pilířů o průřezu přes 0,36 m2 se oceňuje cenami -2320 a - 2321 jako bourání zdiva nadzákladového z betonu prostého. </t>
  </si>
  <si>
    <t>""nadzemní část zídky"</t>
  </si>
  <si>
    <t>(1.92+2.47)*0.30*0.43</t>
  </si>
  <si>
    <t>(5.65+1.35)*0.30*0.69</t>
  </si>
  <si>
    <t>"betonový pilíř v místě kontaktu zídky s krčkem, odhad"</t>
  </si>
  <si>
    <t>1,5*1,4*0,3</t>
  </si>
  <si>
    <t>10</t>
  </si>
  <si>
    <t>966003818</t>
  </si>
  <si>
    <t>Rozebrání dřevěného oplocení se sloupky osové vzdálenosti do 4,00 m, výšky do 2,50 m, osazených do hloubky 1,00 m s příčníky a ocelovými sloupky z prken a latí</t>
  </si>
  <si>
    <t>M</t>
  </si>
  <si>
    <t>1692173733</t>
  </si>
  <si>
    <t>2.285+1.92</t>
  </si>
  <si>
    <t>18</t>
  </si>
  <si>
    <t>966072820</t>
  </si>
  <si>
    <t>Rozebrání oplocení z dílců plechových vlnitých nebo profilovaných, hmotnosti 1m oplocení do 30 kg</t>
  </si>
  <si>
    <t>-739610466</t>
  </si>
  <si>
    <t xml:space="preserve">Poznámka k souboru cen:_x000D_
1. V cenách nejsou započteny náklady na demontáž sloupků. </t>
  </si>
  <si>
    <t>1.40+5.635</t>
  </si>
  <si>
    <t>11</t>
  </si>
  <si>
    <t>975011331</t>
  </si>
  <si>
    <t>Podpěrné dřevení při podezdívání základového zdiva při výšce vyzdívky do 2 m, při tl. zdiva přes 450 do 600 mm a délce podchycení přes 1 do 3 m</t>
  </si>
  <si>
    <t>1553154177</t>
  </si>
  <si>
    <t xml:space="preserve">Poznámka k souboru cen:_x000D_
1. V cenách jsou započteny i náklady na: a) podpěrné dřevení; při oboustranném podpěrném dřevení oceňuje se podpírání na každé straně samostatně. b) kapes pro vzpěry. </t>
  </si>
  <si>
    <t>19</t>
  </si>
  <si>
    <t>977211114</t>
  </si>
  <si>
    <t>Řezání železobetonových konstrukcí stěnovou pilou do průměru řezané výztuže 16 mm hloubka řezu od 420 do 520 mm</t>
  </si>
  <si>
    <t>1487447386</t>
  </si>
  <si>
    <t>1,5+1,0</t>
  </si>
  <si>
    <t>12</t>
  </si>
  <si>
    <t>997013111</t>
  </si>
  <si>
    <t>Vnitrostaveništní doprava suti a vybouraných hmot vodorovně do 50 m svisle s použitím mechanizace pro budovy a haly výšky do 6 m</t>
  </si>
  <si>
    <t>-203642051</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</si>
  <si>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</si>
  <si>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13</t>
  </si>
  <si>
    <t>997013501</t>
  </si>
  <si>
    <t>Odvoz suti a vybouraných hmot na skládku nebo meziskládku se složením, na vzdálenost do 1 km</t>
  </si>
  <si>
    <t>-1465893713</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</si>
  <si>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</si>
  <si>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14</t>
  </si>
  <si>
    <t>997013509</t>
  </si>
  <si>
    <t>Odvoz suti a vybouraných hmot na skládku nebo meziskládku se složením, na vzdálenost Příplatek k ceně za každý další i započatý 1 km přes 1 km</t>
  </si>
  <si>
    <t>1810105058</t>
  </si>
  <si>
    <t>16,051*15 'Přepočtené koeficientem množství</t>
  </si>
  <si>
    <t>997013802</t>
  </si>
  <si>
    <t>Poplatek za uložení stavebního odpadu na skládce (skládkovné) železobetonového</t>
  </si>
  <si>
    <t>-1410372029</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</si>
  <si>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</si>
  <si>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16</t>
  </si>
  <si>
    <t>998011001</t>
  </si>
  <si>
    <t>Přesun hmot pro budovy občanské výstavby, bydlení, výrobu a služby s nosnou svislou konstrukcí zděnou z cihel, tvárnic nebo kamene vodorovná dopravní vzdálenost do 100 m pro budovy výšky do 6 m</t>
  </si>
  <si>
    <t>1691960073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</si>
  <si>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</si>
  <si>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</si>
  <si>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</si>
  <si>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767</t>
  </si>
  <si>
    <t>Konstrukce zámečnické</t>
  </si>
  <si>
    <t>17</t>
  </si>
  <si>
    <t>767996701</t>
  </si>
  <si>
    <t>Demontáž ostatních zámečnických konstrukcí o hmotnosti jednotlivých dílů řezáním do 50 kg</t>
  </si>
  <si>
    <t>KG</t>
  </si>
  <si>
    <t>1774886969</t>
  </si>
  <si>
    <t xml:space="preserve">Poznámka k souboru cen:_x000D_
1. Cenami nelze oceňovat demontáž jmenovité konstrukce, pro kterou jsou ceny v katalogu již stanoveny. 2. Ceny lze užít pro sortiment zámečnických konstrukcí, nikoliv pro sloupy, kolejnice, vazníky apod. 3. Volba cen se řídí hmotností jednotlivě demontovaného dílu konstrukce. </t>
  </si>
  <si>
    <t>"madlo horní oc.tr. 45/3"     (2*7.57)*3.07</t>
  </si>
  <si>
    <t>"madlo střední oc.tr.40/3"    (2*7.31)*2.589</t>
  </si>
  <si>
    <t>"sloupek oc.tr. 45/3"              (12*1.06)*3.07</t>
  </si>
  <si>
    <t>"schodnice 2*U č.16"            (2*7.59)*18.80</t>
  </si>
  <si>
    <t>"stupnice plech tl.5mm"      (21*0.9*0.36)*(7.85*5)</t>
  </si>
  <si>
    <t>2 - zpevnené plochy, povrchy</t>
  </si>
  <si>
    <t xml:space="preserve">    5 - Komunikace pozemní</t>
  </si>
  <si>
    <t xml:space="preserve">    8 - Trubní vedení</t>
  </si>
  <si>
    <t>M - Práce a dodávky M</t>
  </si>
  <si>
    <t xml:space="preserve">    23-M - Montáže potrubí</t>
  </si>
  <si>
    <t>113106121</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</si>
  <si>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t>
  </si>
  <si>
    <t>1913646640</t>
  </si>
  <si>
    <t>bet dlažba, chodníky 300/300</t>
  </si>
  <si>
    <t>24,47+15,15</t>
  </si>
  <si>
    <t>113107122</t>
  </si>
  <si>
    <t>Odstranění podkladů nebo krytů s přemístěním hmot na skládku na vzdálenost do 3 m nebo s naložením na dopravní prostředek v ploše jednotlivě do 50 m2 z kameniva hrubého drceného, o tl. vrstvy přes 100 do 200 mm</t>
  </si>
  <si>
    <t>M2</t>
  </si>
  <si>
    <t>346953665</t>
  </si>
  <si>
    <t>"bet.dlažba 300/300"     24.47+15.15</t>
  </si>
  <si>
    <t>"beton u schodiště , u vstupu do krčku"         3.24+6.53</t>
  </si>
  <si>
    <t>113107124</t>
  </si>
  <si>
    <t>Odstranění podkladů nebo krytů s přemístěním hmot na skládku na vzdálenost do 3 m nebo s naložením na dopravní prostředek v ploše jednotlivě do 50 m2 z kameniva hrubého drceného, o tl. vrstvy přes 300 do 400 mm</t>
  </si>
  <si>
    <t>-1670176356</t>
  </si>
  <si>
    <t>"živice"     32.67</t>
  </si>
  <si>
    <t>113107132</t>
  </si>
  <si>
    <t>Odstranění podkladů nebo krytů s přemístěním hmot na skládku na vzdálenost do 3 m nebo s naložením na dopravní prostředek v ploše jednotlivě do 50 m2 z betonu prostého, o tl. vrstvy přes 150 do 300 mm</t>
  </si>
  <si>
    <t>-1997243832</t>
  </si>
  <si>
    <t>"beton u schodiště , u vstupu do krčku"</t>
  </si>
  <si>
    <t>6.53+3.24</t>
  </si>
  <si>
    <t>113107143</t>
  </si>
  <si>
    <t>Odstranění podkladů nebo krytů s přemístěním hmot na skládku na vzdálenost do 3 m nebo s naložením na dopravní prostředek v ploše jednotlivě do 50 m2 živičných, o tl. vrstvy přes 100 do 150 mm</t>
  </si>
  <si>
    <t>-551208021</t>
  </si>
  <si>
    <t>"živice-plocha"    32.670</t>
  </si>
  <si>
    <t>""zarovnání stávající živičné plochy pro osazení obrubníku"</t>
  </si>
  <si>
    <t>(20.235-4.945)*0.10</t>
  </si>
  <si>
    <t>113202111</t>
  </si>
  <si>
    <t>Vytrhání obrub s vybouráním lože, s přemístěním hmot na skládku na vzdálenost do 3 m nebo s naložením na dopravní prostředek z krajníků nebo obrubníků stojatých</t>
  </si>
  <si>
    <t>125340823</t>
  </si>
  <si>
    <t>""okolo bet dl"</t>
  </si>
  <si>
    <t>4.345+4.91+1.16+1.215</t>
  </si>
  <si>
    <t>7.75+2.17+0.465+7.50+0.795</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</si>
  <si>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</si>
  <si>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</si>
  <si>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184558195</t>
  </si>
  <si>
    <t xml:space="preserve">"kanalizace DN 160 splašková"    </t>
  </si>
  <si>
    <t>8,9</t>
  </si>
  <si>
    <t>122201101</t>
  </si>
  <si>
    <t>Odkopávky a prokopávky nezapažené s přehozením výkopku na vzdálenost do 3 m nebo s naložením na dopravní prostředek v hornině tř. 3 do 100 m3</t>
  </si>
  <si>
    <t>1674787433</t>
  </si>
  <si>
    <t>""sjízdný chodník - dvorní komunikace"</t>
  </si>
  <si>
    <t>71.90*0.5</t>
  </si>
  <si>
    <t>""dl chodník"</t>
  </si>
  <si>
    <t>10.41*0.3</t>
  </si>
  <si>
    <t>132301101</t>
  </si>
  <si>
    <t>Hloubení zapažených i nezapažených rýh šířky do 600 mm s urovnáním dna do předepsaného profilu a spádu v hornině tř. 4 do 100 m3</t>
  </si>
  <si>
    <t>285519444</t>
  </si>
  <si>
    <t>""rýha pro obrubní u stávající komunikace"</t>
  </si>
  <si>
    <t>(20.235-4.945)*0.30*0.30</t>
  </si>
  <si>
    <t>153111112R</t>
  </si>
  <si>
    <t>Úprava ocelových trub, Podélné řezání ocelových trub</t>
  </si>
  <si>
    <t>1981482078</t>
  </si>
  <si>
    <t>P</t>
  </si>
  <si>
    <t>Poznámka k položce:
úprava prostupu zdí - chráničky kanalizace</t>
  </si>
  <si>
    <t xml:space="preserve"> "atypická úprava chráničky -půlené a opětovně spojené vč. dotěsnění proti vniku drobných částic  0,1+1,1+0,4+0,1"</t>
  </si>
  <si>
    <t>2.100*2  "rozřezání chráničky -půlené</t>
  </si>
  <si>
    <t>959263807</t>
  </si>
  <si>
    <t>"odvoz na skládku"    39.073+1.376</t>
  </si>
  <si>
    <t>-433949629</t>
  </si>
  <si>
    <t>1994419078</t>
  </si>
  <si>
    <t>T</t>
  </si>
  <si>
    <t>1432045002</t>
  </si>
  <si>
    <t>40.449</t>
  </si>
  <si>
    <t>40.449 * 2"Koeficient množství</t>
  </si>
  <si>
    <t>181411133</t>
  </si>
  <si>
    <t>Založení trávníku na půdě předem připravené plochy do 1000 m2 výsevem včetně utažení parkového na svahu přes 1:2 do 1:1</t>
  </si>
  <si>
    <t>1366898037</t>
  </si>
  <si>
    <t>svah u řešené zdi</t>
  </si>
  <si>
    <t>15.0*9.0</t>
  </si>
  <si>
    <t>v místě za schodištěm</t>
  </si>
  <si>
    <t>5,0*3,0</t>
  </si>
  <si>
    <t>00572410</t>
  </si>
  <si>
    <t>osivo směs travní parková</t>
  </si>
  <si>
    <t>56505660</t>
  </si>
  <si>
    <t>150*0,015</t>
  </si>
  <si>
    <t>181951102</t>
  </si>
  <si>
    <t>Úprava pláně vyrovnáním výškových rozdílů v hornině tř. 1 až 4 se zhutněním</t>
  </si>
  <si>
    <t>1299832916</t>
  </si>
  <si>
    <t>"sjízdný chodník - dvorní komunikace"       71.90</t>
  </si>
  <si>
    <t>"dl chodník"      10.41</t>
  </si>
  <si>
    <t>182111112R</t>
  </si>
  <si>
    <t>Zpevnění svahu jutovou, kokosovou nebo plastovou rohoží na svahu přes 1:1 do 1:0,7</t>
  </si>
  <si>
    <t>266413938</t>
  </si>
  <si>
    <t>Poznámka k položce:
kokosová mulčovací protieroznírohož se síťovinou, geotextilie pro zpevnění svahů, protierozní ochrana</t>
  </si>
  <si>
    <t>D+MT</t>
  </si>
  <si>
    <t>přírodní protierozní ochrana svahu vč příslušenství -ocel. kotvící skoby, 4 ks/m2, dl.300 mm</t>
  </si>
  <si>
    <t>182201101</t>
  </si>
  <si>
    <t>Svahování trvalých svahů do projektovaných profilů s potřebným přemístěním výkopku při svahování násypů v jakékoliv hornině</t>
  </si>
  <si>
    <t>-1046114358</t>
  </si>
  <si>
    <t>182303112</t>
  </si>
  <si>
    <t>Doplnění zeminy nebo substrátu na travnatých plochách tloušťky do 50 mm na svahu přes 1:5 do 1:2</t>
  </si>
  <si>
    <t>1965500892</t>
  </si>
  <si>
    <t>103641010</t>
  </si>
  <si>
    <t>zemina pro terénní úpravy -  ornice</t>
  </si>
  <si>
    <t>784104680</t>
  </si>
  <si>
    <t>135*0,058</t>
  </si>
  <si>
    <t>přepočtené koeficientem množství</t>
  </si>
  <si>
    <t>56</t>
  </si>
  <si>
    <t>183102215</t>
  </si>
  <si>
    <t>Hloubení jamek pro vysazování rostlin v zemině tř.1 až 4 s výměnou půdy z 50% na svahu přes 1:5 do 1:2, objemu přes 0,125 do 0,40 m3</t>
  </si>
  <si>
    <t>kus</t>
  </si>
  <si>
    <t>863117726</t>
  </si>
  <si>
    <t>57</t>
  </si>
  <si>
    <t>103211000</t>
  </si>
  <si>
    <t>zahradní substrát pro výsadbu VL</t>
  </si>
  <si>
    <t>501756556</t>
  </si>
  <si>
    <t>Poznámka k položce:
v případě výsadby kyselomilných rostlin, bude použit substrát s vhodnou kyselostí</t>
  </si>
  <si>
    <t>20*0,400*0,5</t>
  </si>
  <si>
    <t>60</t>
  </si>
  <si>
    <t>103111000</t>
  </si>
  <si>
    <t>rašelina zahradnická   VL</t>
  </si>
  <si>
    <t>598477624</t>
  </si>
  <si>
    <t>61</t>
  </si>
  <si>
    <t>183111113</t>
  </si>
  <si>
    <t>Hloubení jamek pro vysazování rostlin v zemině tř.1 až 4 bez výměny půdy v rovině nebo na svahu do 1:5, objemu přes 0,005 do 0,01 m3</t>
  </si>
  <si>
    <t>-1495254286</t>
  </si>
  <si>
    <t>62</t>
  </si>
  <si>
    <t>184102111</t>
  </si>
  <si>
    <t>Výsadba dřeviny s balem do předem vyhloubené jamky se zalitím v rovině nebo na svahu do 1:5, při průměru balu přes 100 do 200 mm</t>
  </si>
  <si>
    <t>121655198</t>
  </si>
  <si>
    <t>63</t>
  </si>
  <si>
    <t>026R5053</t>
  </si>
  <si>
    <t>půdopokryvné a popínavé rostliny</t>
  </si>
  <si>
    <t>-531015806</t>
  </si>
  <si>
    <t xml:space="preserve">Poznámka k položce:
rostlinný materiál bude před výsadbou odsouhlasen investorem a projektantem
bude použit rostlinný materiál vhodný </t>
  </si>
  <si>
    <t>58</t>
  </si>
  <si>
    <t>184102124</t>
  </si>
  <si>
    <t>Výsadba dřeviny s balem do předem vyhloubené jamky se zalitím na svahu přes 1:5 do 1:2, při průměru balu přes 400 do 500 mm</t>
  </si>
  <si>
    <t>-1334694960</t>
  </si>
  <si>
    <t>59</t>
  </si>
  <si>
    <t>026R504430</t>
  </si>
  <si>
    <t>keřová vysadba</t>
  </si>
  <si>
    <t>87384941</t>
  </si>
  <si>
    <t>použity rostliny cca 60 cm vysoké s balem, velikost keře 2-3 m, doplněno  popínavými rostlinami</t>
  </si>
  <si>
    <t>carpinus betulus,syringa vulgaris,spirea japonica,buddleia davidii, philadelphus coronarius,hydrangea petiolaris,clematis,hypericum,weigela florida</t>
  </si>
  <si>
    <t>64</t>
  </si>
  <si>
    <t>185R804111</t>
  </si>
  <si>
    <t>Ošetření vysazených květin/keřů jednorázové na svahu</t>
  </si>
  <si>
    <t>1398610444</t>
  </si>
  <si>
    <t>55</t>
  </si>
  <si>
    <t>871265211</t>
  </si>
  <si>
    <t>Kanalizační potrubí z tvrdého PVC v otevřeném výkopu ve sklonu do 20 %, hladkého plnostěnného jednovrstvého, tuhost třídy SN 4 DN 110</t>
  </si>
  <si>
    <t>-101441096</t>
  </si>
  <si>
    <t>napojení drenáže,odvodňovacího žlabu a cleanboxu  na kanalizaci</t>
  </si>
  <si>
    <t>2,0+2,0+3,0</t>
  </si>
  <si>
    <t>Komunikace pozemní</t>
  </si>
  <si>
    <t>564231111</t>
  </si>
  <si>
    <t>Podklad nebo podsyp ze štěrkopísku ŠP s rozprostřením, vlhčením a zhutněním, po zhutnění tl. 100 mm</t>
  </si>
  <si>
    <t>-210236741</t>
  </si>
  <si>
    <t>"dvorní komunikace"      71.90</t>
  </si>
  <si>
    <t>"dl chodník"    10.41</t>
  </si>
  <si>
    <t>52</t>
  </si>
  <si>
    <t>564730011</t>
  </si>
  <si>
    <t>Podklad nebo kryt z kameniva hrubého drceného vel. 8-16 mm s rozprostřením a zhutněním, po zhutnění tl. 100 mm</t>
  </si>
  <si>
    <t>193257063</t>
  </si>
  <si>
    <t>"dl chodník"       10.41</t>
  </si>
  <si>
    <t>54</t>
  </si>
  <si>
    <t>564730111</t>
  </si>
  <si>
    <t>Podklad nebo kryt z kameniva hrubého drceného vel. 16-32 mm s rozprostřením a zhutněním, po zhutnění tl. 100 mm</t>
  </si>
  <si>
    <t>-375996336</t>
  </si>
  <si>
    <t>53</t>
  </si>
  <si>
    <t>564761111</t>
  </si>
  <si>
    <t>Podklad nebo kryt z kameniva hrubého drceného vel. 32-63 mm s rozprostřením a zhutněním, po zhutnění tl. 200 mm</t>
  </si>
  <si>
    <t>677963690</t>
  </si>
  <si>
    <t>564861111</t>
  </si>
  <si>
    <t>Podklad ze štěrkodrti ŠD s rozprostřením a zhutněním, po zhutnění tl. 200 mm</t>
  </si>
  <si>
    <t>347213756</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</si>
  <si>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</si>
  <si>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</si>
  <si>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1903232325</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</si>
  <si>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</si>
  <si>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592451100</t>
  </si>
  <si>
    <t>dlažba skladebná betonová základní 20x10x6 cm přírodní</t>
  </si>
  <si>
    <t>-1097359104</t>
  </si>
  <si>
    <t>Poznámka k položce:
spotřeba: 50 kus/m2</t>
  </si>
  <si>
    <t>10,41*1,03</t>
  </si>
  <si>
    <t>596212211</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</si>
  <si>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50 do 100 m2</t>
  </si>
  <si>
    <t>-1134480434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</si>
  <si>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</si>
  <si>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592451090</t>
  </si>
  <si>
    <t>dlažba  skladebná betonová pro komunikace 20x10x8 cm přírodní</t>
  </si>
  <si>
    <t>557352081</t>
  </si>
  <si>
    <t>71,9*1,03</t>
  </si>
  <si>
    <t>Trubní vedení</t>
  </si>
  <si>
    <t>50</t>
  </si>
  <si>
    <t>894812162</t>
  </si>
  <si>
    <t>Revizní a čistící šachta z polypropylenu PP pro hladké trouby [např. systém KG] DN 315 poklop litinový (pro zatížení) s rámem na betonový konus (12,5 t)</t>
  </si>
  <si>
    <t>1246101001</t>
  </si>
  <si>
    <t>úprava výšky poklopu v zámkové dlažbě</t>
  </si>
  <si>
    <t>28</t>
  </si>
  <si>
    <t>899331111</t>
  </si>
  <si>
    <t>Výšková úprava uličního vstupu nebo vpusti do 200 mm zvýšením poklopu</t>
  </si>
  <si>
    <t>-1656749775</t>
  </si>
  <si>
    <t>Poznámka k položce:
platí i pro upravu snížení, srovnání, posunu</t>
  </si>
  <si>
    <t xml:space="preserve">stávající šachta  místě sjízdné komunikace </t>
  </si>
  <si>
    <t>29</t>
  </si>
  <si>
    <t>8994311R</t>
  </si>
  <si>
    <t>Výšková úprava dešťového svodu do 200 mm zvýšením</t>
  </si>
  <si>
    <t>KUS</t>
  </si>
  <si>
    <t>1933814169</t>
  </si>
  <si>
    <t>38</t>
  </si>
  <si>
    <t>916111122</t>
  </si>
  <si>
    <t>Osazení silniční obruby z dlažebních kostek v jedné řadě s ložem tl. přes 50 do 100 mm, s vyplněním a zatřením spár cementovou maltou z drobných kostek bez boční opěry, do lože z betonu prostého tř. C 12/15</t>
  </si>
  <si>
    <t>2010408225</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</si>
  <si>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</si>
  <si>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""porovnatelně zámková dlažba"</t>
  </si>
  <si>
    <t>""stávající živ plocha a nový obrubník"</t>
  </si>
  <si>
    <t>(20.235-4.945)</t>
  </si>
  <si>
    <t>39</t>
  </si>
  <si>
    <t>R592451090.1</t>
  </si>
  <si>
    <t>-637046263</t>
  </si>
  <si>
    <t>15.290*0.10*1.03</t>
  </si>
  <si>
    <t>40</t>
  </si>
  <si>
    <t>916231213</t>
  </si>
  <si>
    <t>Osazení chodníkového obrubníku betonového se zřízením lože, s vyplněním a zatřením spár cementovou maltou stojatého s boční opěrou z betonu prostého tř. C 12/15, do lože z betonu prostého téže značky</t>
  </si>
  <si>
    <t>-1925342854</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</si>
  <si>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</si>
  <si>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 u plochy "     20.235+6.50</t>
  </si>
  <si>
    <t>"dlážděný chodník"     7.37+0.62</t>
  </si>
  <si>
    <t>41</t>
  </si>
  <si>
    <t>R592174150</t>
  </si>
  <si>
    <t>obrubník betonový chodníkový 100x10x25 cm</t>
  </si>
  <si>
    <t>-1419592234</t>
  </si>
  <si>
    <t>37</t>
  </si>
  <si>
    <t>919726122</t>
  </si>
  <si>
    <t>Geotextilie netkaná pro ochranu, separaci nebo filtraci měrná hmotnost přes 200 do 300 g/m2</t>
  </si>
  <si>
    <t>-475258302</t>
  </si>
  <si>
    <t xml:space="preserve">Poznámka k souboru cen:_x000D_
1. V cenách jsou započteny i náklady na položení a dodání geotextilie včetně přesahů. </t>
  </si>
  <si>
    <t>42</t>
  </si>
  <si>
    <t>919735113</t>
  </si>
  <si>
    <t>Řezání stávajícího živičného krytu nebo podkladu hloubky přes 100 do 150 mm</t>
  </si>
  <si>
    <t>-34877953</t>
  </si>
  <si>
    <t xml:space="preserve">Poznámka k souboru cen:_x000D_
1. V cenách jsou započteny i náklady na spotřebu vody. </t>
  </si>
  <si>
    <t>"u napojení stáv živice A31 nové zámkové plochy"       6.50</t>
  </si>
  <si>
    <t>43</t>
  </si>
  <si>
    <t>919735130R</t>
  </si>
  <si>
    <t>Řezání betonové dlažby a obrubníků do tl 100mm</t>
  </si>
  <si>
    <t>308473202</t>
  </si>
  <si>
    <t>"předpoklad"    35.0</t>
  </si>
  <si>
    <t>44</t>
  </si>
  <si>
    <t>935932214</t>
  </si>
  <si>
    <t>Odvodňovací plastový žlab pro třídu zatížení B 125 vnitřní šířky 150 mm s krycím roštem mřížkovým z pozinkované oceli</t>
  </si>
  <si>
    <t>-2041223921</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</si>
  <si>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</si>
  <si>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"u napojení stáv živ plochy A33 plochy ze zámkové dlažby" 6.50</t>
  </si>
  <si>
    <t>30</t>
  </si>
  <si>
    <t>997221551</t>
  </si>
  <si>
    <t>Vodorovná doprava suti bez naložení, ale se složením a s hrubým urovnáním ze sypkých materiálů, na vzdálenost do 1 km</t>
  </si>
  <si>
    <t>335557064</t>
  </si>
  <si>
    <t>31</t>
  </si>
  <si>
    <t>997221559</t>
  </si>
  <si>
    <t>Vodorovná doprava suti bez naložení, ale se složením a s hrubým urovnáním Příplatek k ceně za každý další i započatý 1 km přes 1 km</t>
  </si>
  <si>
    <t>1982713049</t>
  </si>
  <si>
    <t>66,501*14</t>
  </si>
  <si>
    <t>32</t>
  </si>
  <si>
    <t>997221611</t>
  </si>
  <si>
    <t>Nakládání na dopravní prostředky pro vodorovnou dopravu suti</t>
  </si>
  <si>
    <t>499996046</t>
  </si>
  <si>
    <t>33</t>
  </si>
  <si>
    <t>997221815</t>
  </si>
  <si>
    <t>Poplatek za uložení stavebního odpadu na skládce (skládkovné) betonového</t>
  </si>
  <si>
    <t>-107343784</t>
  </si>
  <si>
    <t>22,423</t>
  </si>
  <si>
    <t>34</t>
  </si>
  <si>
    <t>997221845</t>
  </si>
  <si>
    <t>Poplatek za uložení stavebního odpadu na skládce (skládkovné) z asfaltových povrchů</t>
  </si>
  <si>
    <t>785392974</t>
  </si>
  <si>
    <t>10,324</t>
  </si>
  <si>
    <t>35</t>
  </si>
  <si>
    <t>997221855</t>
  </si>
  <si>
    <t>Poplatek za uložení stavebního odpadu na skládce (skládkovné) z kameniva</t>
  </si>
  <si>
    <t>-1920004311</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</si>
  <si>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</si>
  <si>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33,272</t>
  </si>
  <si>
    <t>36</t>
  </si>
  <si>
    <t>998223011</t>
  </si>
  <si>
    <t>Přesun hmot pro pozemní komunikace s krytem dlážděným dopravní vzdálenost do 200 m jakékoliv délky objektu</t>
  </si>
  <si>
    <t>686208286</t>
  </si>
  <si>
    <t>45</t>
  </si>
  <si>
    <t>767531111</t>
  </si>
  <si>
    <t>Montáž vstupních čistících zón z rohoží kovových nebo plastových</t>
  </si>
  <si>
    <t>-892706712</t>
  </si>
  <si>
    <t xml:space="preserve">Poznámka k souboru cen:_x000D_
1. Cena -1111 je určena pro všechny typy rohoží kromě textilních, tj. hliníkové nebo plastové v kombinaci s různými typy kartáčů, kovové - škrabáky, pryžové, z vláken z plastických hmot, apod. 2. Textilní rohože se oceňují souborem cen 776 57-3 Montáž textilních čistících zón katalogu 800-776 Podlahy povlakové. </t>
  </si>
  <si>
    <t>"cleanbox 150*100cm"            1.50</t>
  </si>
  <si>
    <t>46</t>
  </si>
  <si>
    <t>R69750-R</t>
  </si>
  <si>
    <t>Čistící zona - Clean box+Topwell extra 75/50</t>
  </si>
  <si>
    <t>KS</t>
  </si>
  <si>
    <t>1190882610</t>
  </si>
  <si>
    <t>Poznámka k položce:
Dodávka vč. propojení boxů
Osazení  vč. odvodu vody do lože z kameniva mimo objekt (plast potrubí)
Dle pokynu výrobce a dodavatele čistící zony</t>
  </si>
  <si>
    <t>47</t>
  </si>
  <si>
    <t>767991911</t>
  </si>
  <si>
    <t>Ostatní opravy svařováním</t>
  </si>
  <si>
    <t>-1538041187</t>
  </si>
  <si>
    <t xml:space="preserve">Poznámka k souboru cen:_x000D_
1. Cenou -1911 lze oceňovat sváry koutové, lemové do průřezu svaru 5 mm. 2. Cenou -1912 lze oceňovat řezání materiálů tloušťky do 10 mm. 3. Délky svarů do 100 mm jednotlivě se zaokrouhlují na 100 mm. </t>
  </si>
  <si>
    <t>"půlená chránička"  2.10*2</t>
  </si>
  <si>
    <t>Práce a dodávky M</t>
  </si>
  <si>
    <t>23-M</t>
  </si>
  <si>
    <t>Montáže potrubí</t>
  </si>
  <si>
    <t>48</t>
  </si>
  <si>
    <t>230200102</t>
  </si>
  <si>
    <t>Montáž chrániček podélně půlených D 324, tl. 8 mm</t>
  </si>
  <si>
    <t>-373176584</t>
  </si>
  <si>
    <t xml:space="preserve">Poznámka k souboru cen:_x000D_
1. Montáž chrániček a ochranných trubek DN do 800 se oceňuje jako montáž plynovodů. 2. Ceny -0081 až -0096 jsou určeny pro ocenění chrániček pokládaných do překopu. 3. Chráničky protlačované se oceňují cenami stavebních prací. 4. Osazení dvojitých chrániček se oceňuje samostatně pro každý druh. 5. V cenách -0081 až -0096 není započtena montáž potrubí, vystředění a utěsnění konců. Toto se oceňuje cenami 230 20-0116 až –0133 Nasunutí potrubní sekce 6. Ceny -0101 až -0114 jsou určeny pro dodatečné osazení na stávající potrubí 7. V cenách -0101 až -0114 je započtena montáž potrubí, vystředění a utěsnění konců. </t>
  </si>
  <si>
    <t>Poznámka k položce:
vč. vystředění a utěsnění konců</t>
  </si>
  <si>
    <t>"ochrana kanalizace"  (0.10+0.40+0.10+1.50)</t>
  </si>
  <si>
    <t>49</t>
  </si>
  <si>
    <t>140111120</t>
  </si>
  <si>
    <t>trubka ocelová bezešvá hladká jakost 11 353, 324 x 8,0 mm</t>
  </si>
  <si>
    <t>256</t>
  </si>
  <si>
    <t>1454756135</t>
  </si>
  <si>
    <t>B10</t>
  </si>
  <si>
    <t>-30,126</t>
  </si>
  <si>
    <t>C10</t>
  </si>
  <si>
    <t>-38,402</t>
  </si>
  <si>
    <t>3 - opěrna zídka, schodiště</t>
  </si>
  <si>
    <t xml:space="preserve">    3 - Svislé a kompletní konstrukce</t>
  </si>
  <si>
    <t xml:space="preserve">    6 - Úpravy povrchů, podlahy a osazování výplní</t>
  </si>
  <si>
    <t xml:space="preserve">    711 - Izolace proti vodě, vlhkosti a plynům</t>
  </si>
  <si>
    <t>112201102</t>
  </si>
  <si>
    <t>Odstranění pařezů s jejich vykopáním, vytrháním nebo odstřelením, s přesekáním kořenů průměru přes 300 do 500 mm</t>
  </si>
  <si>
    <t>1946181642</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</si>
  <si>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</si>
  <si>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v mistě schodiště</t>
  </si>
  <si>
    <t>131201101</t>
  </si>
  <si>
    <t>Hloubení nezapažených jam a zářezů s urovnáním dna do předepsaného profilu a spádu v hornině tř. 3 do 100 m3</t>
  </si>
  <si>
    <t>1123941236</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</si>
  <si>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</si>
  <si>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""pro  opěrnou zeď"</t>
  </si>
  <si>
    <t>""zpevněná plocha"</t>
  </si>
  <si>
    <t>8.585* ((1.50+0.35)+(1.50+1.75))/2*(0.10+0.10+0.50+2.0)</t>
  </si>
  <si>
    <t>(0.59+1.75)*((1.50+0.35)+(1.50+1.75))/2*(0.10+0.10+0.50+2.0)</t>
  </si>
  <si>
    <t>""svah"</t>
  </si>
  <si>
    <t>8.585*1.89*(0.10+0.10+1.69)/2</t>
  </si>
  <si>
    <t>(1.75+0.59+1.75+1.89)*1.89*(0.10+0.10+1.69)/2</t>
  </si>
  <si>
    <t>""patky schodiště"</t>
  </si>
  <si>
    <t>((2.20*1.10)+(3.35*2.15))/2*(0.10+0.10+0.95)</t>
  </si>
  <si>
    <t xml:space="preserve">((2.20*1.60)+(3.65*3.05))/2*(0.10+0.10+1.25)       </t>
  </si>
  <si>
    <t>7992588</t>
  </si>
  <si>
    <t>"""pro novou opěrnou zeď"</t>
  </si>
  <si>
    <t>"""svah"</t>
  </si>
  <si>
    <t>"""patky schodiště"</t>
  </si>
  <si>
    <t>161101102</t>
  </si>
  <si>
    <t>Svislé přemístění výkopku bez naložení do dopravní nádoby avšak s vyprázdněním dopravní nádoby na hromadu nebo do dopravního prostředku z horniny tř. 1 až 4, při hloubce výkopu přes 2,5 do 4 m</t>
  </si>
  <si>
    <t>23274232</t>
  </si>
  <si>
    <t>"""zpevněná plocha"</t>
  </si>
  <si>
    <t>162301101</t>
  </si>
  <si>
    <t>Vodorovné přemístění výkopku nebo sypaniny po suchu na obvyklém dopravním prostředku, bez naložení výkopku, avšak se složením bez rozhrnutí z horniny tř. 1 až 4 na vzdálenost přes 50 do 500 m</t>
  </si>
  <si>
    <t>313252588</t>
  </si>
  <si>
    <t>""na mezideponii a zpět"</t>
  </si>
  <si>
    <t>"vytlačená kubatura"    30.126</t>
  </si>
  <si>
    <t>"uložení do násypů"      38.402</t>
  </si>
  <si>
    <t>"tam a zpět"        68.528*2</t>
  </si>
  <si>
    <t>162301422</t>
  </si>
  <si>
    <t>Vodorovné přemístění větví, kmenů nebo pařezů s naložením, složením a dopravou do 5000 m pařezů kmenů, průměru přes 300 do 500 mm</t>
  </si>
  <si>
    <t>1190494261</t>
  </si>
  <si>
    <t xml:space="preserve">Poznámka k souboru cen:_x000D_
1. Průměr kmene i pařezu se měří v místě řezu. 2. Měrná jednotka je 1 strom. </t>
  </si>
  <si>
    <t>109265640</t>
  </si>
  <si>
    <t>""vytlačená kubatura"</t>
  </si>
  <si>
    <t>"podsyp"           4.784</t>
  </si>
  <si>
    <t>"podkladní beton"4.784</t>
  </si>
  <si>
    <t>""opěrná zeď"</t>
  </si>
  <si>
    <t>""základ"</t>
  </si>
  <si>
    <t>8.585*1.50*0.50</t>
  </si>
  <si>
    <t>1.72*(0.59+1.00)/2*0.50</t>
  </si>
  <si>
    <t>1.75*1.50*0.50</t>
  </si>
  <si>
    <t>""stěna"</t>
  </si>
  <si>
    <t>8.195*0.40*2.00</t>
  </si>
  <si>
    <t>1.50*0.40*2.00</t>
  </si>
  <si>
    <t>1.72*0.40*1.75</t>
  </si>
  <si>
    <t>0.40*(0.19+0.50)/2*1.75</t>
  </si>
  <si>
    <t>1.75*0.40*1.75</t>
  </si>
  <si>
    <t>1.50*0.40*0.95</t>
  </si>
  <si>
    <t>1.50*0.40*1.25</t>
  </si>
  <si>
    <t>0.50*0.30*1.25*2</t>
  </si>
  <si>
    <t>1924681931</t>
  </si>
  <si>
    <t>"vytlačená kubatura"                                 30,126</t>
  </si>
  <si>
    <t>"na mezideponii zásyp A6 násyp"          68.528</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</si>
  <si>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</si>
  <si>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</si>
  <si>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-1866218489</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</si>
  <si>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</si>
  <si>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""dosyp -zvýšení u zídky u svahu"</t>
  </si>
  <si>
    <t>8.585*1.89*(0.80+0.10)/2</t>
  </si>
  <si>
    <t>(1.75+0.59+1.75+1.89)*1.89*(0.80+0.10)/2</t>
  </si>
  <si>
    <t>-1360664504</t>
  </si>
  <si>
    <t>"vytlačená kubatura"      30.126</t>
  </si>
  <si>
    <t>522173507</t>
  </si>
  <si>
    <t>30,126*2</t>
  </si>
  <si>
    <t>174101101</t>
  </si>
  <si>
    <t>Zásyp sypaninou z jakékoliv horniny s uložením výkopku ve vrstvách se zhutněním jam, šachet, rýh nebo kolem objektů v těchto vykopávkách</t>
  </si>
  <si>
    <t>1592587914</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</si>
  <si>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</si>
  <si>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A10</t>
  </si>
  <si>
    <t>"výkop"     117.389</t>
  </si>
  <si>
    <t>""odpočet "</t>
  </si>
  <si>
    <t>"vytlačená kubatura"    -30.126</t>
  </si>
  <si>
    <t>"uložení do násypů"      -38.402</t>
  </si>
  <si>
    <t>D10</t>
  </si>
  <si>
    <t>"Celkem: "A10+B10+C10</t>
  </si>
  <si>
    <t>212752213</t>
  </si>
  <si>
    <t>Trativody z drenážních trubek se zřízením štěrkopískového lože pod trubky a s jejich obsypem v průměrném celkovém množství do 0,15 m3/m v otevřeném výkopu z trubek plastových flexibilních D přes 100 do 160 mm</t>
  </si>
  <si>
    <t>-1528410649</t>
  </si>
  <si>
    <t>8.585+1.75+1.72+3.0</t>
  </si>
  <si>
    <t>212752311</t>
  </si>
  <si>
    <t>Trativody z drenážních trubek se zřízením štěrkopískového lože pod trubky a s jejich obsypem v průměrném celkovém množství do 0,15 m3/m v otevřeném výkopu z trubek plastových tuhých SN 8 DN 100</t>
  </si>
  <si>
    <t>118742311</t>
  </si>
  <si>
    <t>drenáž á cca 1,5 m , dl 0,4+0,1+cca2,5</t>
  </si>
  <si>
    <t>8*(0,1+0,4+2,5)</t>
  </si>
  <si>
    <t>271532213</t>
  </si>
  <si>
    <t>Podsyp pod základové konstrukce se zhutněním a urovnáním povrchu z kameniva hrubého, frakce 8 - 16 mm</t>
  </si>
  <si>
    <t>709421795</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</si>
  <si>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</si>
  <si>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8.585*1.70*0.10</t>
  </si>
  <si>
    <t>1.72*(0.59+1.00)/2*0.10</t>
  </si>
  <si>
    <t>1.75*1.70*0.10</t>
  </si>
  <si>
    <t>1.70*0.60</t>
  </si>
  <si>
    <t>1.70*1.10</t>
  </si>
  <si>
    <t>274353111</t>
  </si>
  <si>
    <t>Bednění kotevních otvorů a prostupů v základových konstrukcích v pasech včetně polohového zajištění a odbednění, popř. ztraceného bednění z pletiva apod. průřezu přes 0,01 do 0,02 m2, hl. do 0,50 m</t>
  </si>
  <si>
    <t>-1083730204</t>
  </si>
  <si>
    <t xml:space="preserve">Poznámka k souboru cen:_x000D_
1. Ceny jsou určeny pro jakýkoliv způsob provádění kotevních otvorů, (např. ztraceným bedněním z pletiva, bandáží na rámu, hranoly polystyrénu s vyjmutím, dutinovými tvarovkami apod.). Ceny lze použít i pro bednění kotevních otvorů a prostupů ve stěnových a stropních konstrukcích. 2. Pro volbu cen kotevních otvorů s proměnným průřezem v části nebo celé výšce otvoru je rozhodující průměrný průřez v místě zkosení. 3. Zalévání kotevních otvorů se oceňuje cenami souboru cen 278 31-1 . Zálivka kotevních otvorů z betonu prostého. </t>
  </si>
  <si>
    <t>"oplocení na zídce"        7</t>
  </si>
  <si>
    <t>"zábrana - zábradlí"       3</t>
  </si>
  <si>
    <t>"drenážní trubky"         8</t>
  </si>
  <si>
    <t>275321411</t>
  </si>
  <si>
    <t>Základy z betonu železového (bez výztuže) patky z betonu bez zvýšených nároků na prostředí tř. C 20/25</t>
  </si>
  <si>
    <t>540826454</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</si>
  <si>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</si>
  <si>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1.50*0.40*1.10</t>
  </si>
  <si>
    <t>1.50*0.40*1.40</t>
  </si>
  <si>
    <t>0.50*0.30*1.40*2</t>
  </si>
  <si>
    <t>275351215</t>
  </si>
  <si>
    <t>Bednění základových stěn patek svislé nebo šikmé (odkloněné), půdorysně přímé nebo zalomené ve volných nebo zapažených jámách, rýhách, šachtách, včetně případných vzpěr zřízení</t>
  </si>
  <si>
    <t>-638083398</t>
  </si>
  <si>
    <t>(1.50+0.40)*2*1.10</t>
  </si>
  <si>
    <t>(1.50+0.90+0.30+0.50+0.90+0.50+0.30+0.90)*1.40</t>
  </si>
  <si>
    <t>275351216</t>
  </si>
  <si>
    <t>Bednění základových stěn patek svislé nebo šikmé (odkloněné), půdorysně přímé nebo zalomené ve volných nebo zapažených jámách, rýhách, šachtách, včetně případných vzpěr odstranění</t>
  </si>
  <si>
    <t>275535325</t>
  </si>
  <si>
    <t>275361821</t>
  </si>
  <si>
    <t>Výztuž základů patek z betonářské oceli 10 505 (R)</t>
  </si>
  <si>
    <t>-73837797</t>
  </si>
  <si>
    <t xml:space="preserve">Poznámka k souboru cen:_x000D_
1. Ceny platí pro desky rovné, s náběhy, hřibové nebo upnuté do žeber včetně výztuže těchto žeber. </t>
  </si>
  <si>
    <t>A16</t>
  </si>
  <si>
    <t>1.92*0.100</t>
  </si>
  <si>
    <t>275362021</t>
  </si>
  <si>
    <t>Výztuž základů patek ze svařovaných sítí z drátů typu KARI</t>
  </si>
  <si>
    <t>1261290824</t>
  </si>
  <si>
    <t>12.30*0.0044*1.10</t>
  </si>
  <si>
    <t>278311151</t>
  </si>
  <si>
    <t>Zálivka kotevních otvorů z betonu bez zvýšených nároků na prostředí tř. C 20/25 při objemu jednoho otvoru do 0,02 m3</t>
  </si>
  <si>
    <t>-1503751139</t>
  </si>
  <si>
    <t xml:space="preserve">Poznámka k souboru cen:_x000D_
1. V cenách jsou započteny i náklady na zatření povrchu. 2. Podlévání provizorně podklínovaných patek usazených strojů a technologických zařízení se oceňuje cenami souboru cen 278 38-3 Zálivka pod stroje nebo technologická zařízení této části katalogu nebo cenami části A05 Podlahy a podlahové konstrukce katalogu 801-1 Budovy a haly – zděné a monolitické. 3. Od objemu všech konstrukcí betonových a železobetonových se vždy odečítá objem dutin určený pro zálivku kotevních otvorů. 4. V ceně -1214 pro cementovou zálivku objemu přes 0,25 m3 jsou započteny i náklady doplnění zálivkové hmoty křemičitým pískem. </t>
  </si>
  <si>
    <t>"plot. dílce 7 ks, zábradlí 3 ks"</t>
  </si>
  <si>
    <t>0.10*0.15*0.50*10</t>
  </si>
  <si>
    <t>"drenáže 8 ks, prostupy chráníčka"</t>
  </si>
  <si>
    <t>0,1*0,4*0,5*8+0,4*1,1*0,5*1</t>
  </si>
  <si>
    <t>Svislé a kompletní konstrukce</t>
  </si>
  <si>
    <t>327323128</t>
  </si>
  <si>
    <t>Opěrné zdi a valy z betonu železového bez zvláštních nároků na vliv prostředí tř. C 30/37</t>
  </si>
  <si>
    <t>1067596560</t>
  </si>
  <si>
    <t xml:space="preserve">Poznámka k souboru cen:_x000D_
1. Ceny jsou určeny pro jakoukoliv tloušťku zdí. </t>
  </si>
  <si>
    <t>Mezisoučet</t>
  </si>
  <si>
    <t>8.195*0.40*2.20</t>
  </si>
  <si>
    <t>1.50*0.40*2.20</t>
  </si>
  <si>
    <t>327323129</t>
  </si>
  <si>
    <t>Opěrné zdi a valy z betonu železového bez zvláštních nároků na vliv prostředí tř. C 20/25</t>
  </si>
  <si>
    <t>-484917092</t>
  </si>
  <si>
    <t>327351211</t>
  </si>
  <si>
    <t>Bednění opěrných zdí a valů svislých i skloněných, výšky do 20 m zřízení</t>
  </si>
  <si>
    <t>-1721126313</t>
  </si>
  <si>
    <t xml:space="preserve">Poznámka k souboru cen:_x000D_
1. Bednění zdí a valů výšky přes 20 m se oceňuje podle ustanovení úvodního katalogu. 2. Ceny lze použít i pro bednění základů z betonu prostého nebo železového. </t>
  </si>
  <si>
    <t>(8.585*2+1.50)*0.50</t>
  </si>
  <si>
    <t>(1.72+0.59+1.0)*0.50</t>
  </si>
  <si>
    <t>(1.75*2+1.50)*0.50</t>
  </si>
  <si>
    <t>(8.585+1.50+8.185+1.10+0.50)*2.20</t>
  </si>
  <si>
    <t>(1.72+0.59+1.32+0.37)*1.75</t>
  </si>
  <si>
    <t>(1.75*2+0.40)*1.75</t>
  </si>
  <si>
    <t>327351221</t>
  </si>
  <si>
    <t>Bednění opěrných zdí a valů svislých i skloněných, výšky do 20 m odstranění</t>
  </si>
  <si>
    <t>-435716147</t>
  </si>
  <si>
    <t>327361006</t>
  </si>
  <si>
    <t>Výztuž opěrných zdí a valů průměru do 12 mm, z oceli 10 505 (R) nebo BSt 500</t>
  </si>
  <si>
    <t>-430578974</t>
  </si>
  <si>
    <t xml:space="preserve">Poznámka k souboru cen:_x000D_
1. Ceny lze použít i pro případné výztuže základů opěrných zdí a valů. </t>
  </si>
  <si>
    <t>"délka zdi 8,585+1,5+1,45+0,69+1,8=14,025, přesahy 350 mm, prořez+přesahy 10%"</t>
  </si>
  <si>
    <t>"prům 6 ozn.3"      14.025*40*0.222*1.10</t>
  </si>
  <si>
    <t>"prům 12 ozn.1"    2*72*2.20*0.888*1.10</t>
  </si>
  <si>
    <t>"prům 12 ozn.2"    2*72*3.10*0.888*1.10</t>
  </si>
  <si>
    <t>"prům 6 ozn.sponky v rastru cca 0,5*0,5 m, dl.0,5 m, celkem 140 ks"   140*0,5*0,222*1,1</t>
  </si>
  <si>
    <t>899,584*0.001</t>
  </si>
  <si>
    <t>338171111</t>
  </si>
  <si>
    <t>Osazování sloupků a vzpěr plotových ocelových trubkových nebo profilovaných výšky do 2,00 m se zalitím cementovou maltou do vynechaných otvorů</t>
  </si>
  <si>
    <t>-1483923429</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</si>
  <si>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</si>
  <si>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R55342153</t>
  </si>
  <si>
    <t>plotový sloupek pro svařované panely profilovaný oválný 50x70mm dl 2,5-3,0m povrchová úprava Pz a komaxit</t>
  </si>
  <si>
    <t>1246083746</t>
  </si>
  <si>
    <t>55342-03R</t>
  </si>
  <si>
    <t>Úchyt panelový -Zn</t>
  </si>
  <si>
    <t>767455660</t>
  </si>
  <si>
    <t>348171146</t>
  </si>
  <si>
    <t>Montáž oplocení z dílců kovových panelových svařovaných, na ocelové profilované sloupky, výšky přes 1,5 do 2,0 m</t>
  </si>
  <si>
    <t>164587922</t>
  </si>
  <si>
    <t>8.585+1.20</t>
  </si>
  <si>
    <t>RDRX.GP750008</t>
  </si>
  <si>
    <t>Svařovaný panel poplastovaný Axis D v. 1,83m/2,48m - RAL 6005</t>
  </si>
  <si>
    <t>-397452990</t>
  </si>
  <si>
    <t>Poznámka k položce:
Rozměry oka 200x50 mm, síla drátů 2 x 6 mm horizontálně, 1 x 5 mm vertikálně.  Možnost různého barevného provedení. Odpovídá nárokům jak v oblasti estetiky, tak pokud jde o bezpečnost.</t>
  </si>
  <si>
    <t>Úpravy povrchů, podlahy a osazování výplní</t>
  </si>
  <si>
    <t>631311123</t>
  </si>
  <si>
    <t>Mazanina z betonu prostého bez zvýšených nároků na prostředí tl. přes 80 do 120 mm tř. C 12/15</t>
  </si>
  <si>
    <t>830022702</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</si>
  <si>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</si>
  <si>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""podkladní beton"</t>
  </si>
  <si>
    <t>51</t>
  </si>
  <si>
    <t>953312115</t>
  </si>
  <si>
    <t>Vložky svislé do dilatačních spár z polystyrenových desek fasádních včetně dodání a osazení, v jakémkoliv zdivu přes 40 do 50 mm</t>
  </si>
  <si>
    <t>-2083169593</t>
  </si>
  <si>
    <t>1,1*0,5+2,7*0,4</t>
  </si>
  <si>
    <t>953331112</t>
  </si>
  <si>
    <t>Vložky svislé do dilatačních spár z lepenky kladené volně, včetně dodání a osazení, v jakémkoliv zdivu, pískované</t>
  </si>
  <si>
    <t>352943839</t>
  </si>
  <si>
    <t xml:space="preserve">Poznámka k souboru cen:_x000D_
1. V cenách jsou započteny i náklady na jednostranné zajištění polohy vložek proti sesmeknutí (např. přibitím, maltovými terči). </t>
  </si>
  <si>
    <t>2 pásy</t>
  </si>
  <si>
    <t>(1,1*0,5+2,7*0,4)*2</t>
  </si>
  <si>
    <t>953333515</t>
  </si>
  <si>
    <t>PVC těsnící pás do betonových konstrukcí uzavírací k povrchovému uzavření dilatačních spar rozměru 50/20 mm</t>
  </si>
  <si>
    <t>-470262801</t>
  </si>
  <si>
    <t xml:space="preserve">Poznámka k souboru cen:_x000D_
1. V cenách dodatečného přírubového pásu -3611 a -3621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 </t>
  </si>
  <si>
    <t>0,3+0,4+2,2</t>
  </si>
  <si>
    <t>953943122</t>
  </si>
  <si>
    <t>Osazování drobných kovových předmětů výrobků ostatních jinde neuvedených do betonu se zajištěním polohy k bednění či k výztuži před zabetonováním hmotnosti přes 1 do 5 kg/kus</t>
  </si>
  <si>
    <t>-1889250517</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</si>
  <si>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</si>
  <si>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kotevní deska 200/200/10 - 2*4 ks</t>
  </si>
  <si>
    <t>"0,2*15,7*8 - 25,12 kg"         8</t>
  </si>
  <si>
    <t>kotevní pracny 150/150/5 -4*2*4 ks</t>
  </si>
  <si>
    <t>"0,15*1,96*32- 9,48 kg"        32</t>
  </si>
  <si>
    <t>kotevní oko 100/100/10 -4*2 ks</t>
  </si>
  <si>
    <t>"0,10*7,85*8 -6,28 kg"          8</t>
  </si>
  <si>
    <t>953943124</t>
  </si>
  <si>
    <t>Osazování drobných kovových předmětů výrobků ostatních jinde neuvedených do betonu se zajištěním polohy k bednění či k výztuži před zabetonováním hmotnosti přes 15 do 30 kg/kus</t>
  </si>
  <si>
    <t>1209202807</t>
  </si>
  <si>
    <t>lemovací uhelník 140/140/12 dl. 1,25 - 4ks</t>
  </si>
  <si>
    <t>"1,25*25,44*4 -127,2 kg"    4</t>
  </si>
  <si>
    <t>kotevní pracny 150/50/5 -4 ks á 4</t>
  </si>
  <si>
    <t xml:space="preserve">"0,15*1,96*4*4 -4,704 kg"   </t>
  </si>
  <si>
    <t>M553-9R</t>
  </si>
  <si>
    <t>Ocelové prvky pro kotvení schodiště</t>
  </si>
  <si>
    <t>kg</t>
  </si>
  <si>
    <t>-125122405</t>
  </si>
  <si>
    <t>Poznámka k položce:
kotevní materiál vč. ochranné  povrchové úpravy</t>
  </si>
  <si>
    <t>0,2*15,9*8</t>
  </si>
  <si>
    <t>0,15*1,96*32</t>
  </si>
  <si>
    <t xml:space="preserve">1,25*25,44*4 </t>
  </si>
  <si>
    <t>kotevní pracny pro úhelník 150/50/5 -4 ks á 4</t>
  </si>
  <si>
    <t xml:space="preserve">0,15*1,96*4*4 </t>
  </si>
  <si>
    <t>kotvení oko 100/100/10 -4*2 ks</t>
  </si>
  <si>
    <t xml:space="preserve">0,10*7,85*8 </t>
  </si>
  <si>
    <t>173,032*1,08</t>
  </si>
  <si>
    <t>953961213</t>
  </si>
  <si>
    <t>Kotvy chemické s vyvrtáním otvoru do betonu, železobetonu nebo tvrdého kamene chemická patrona, velikost M 12, hloubka 110 mm</t>
  </si>
  <si>
    <t>427880217</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</si>
  <si>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</si>
  <si>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"kotvení schodiště"       24</t>
  </si>
  <si>
    <t>953965121</t>
  </si>
  <si>
    <t>Kotvy chemické s vyvrtáním otvoru kotevní šrouby pro chemické kotvy, velikost M 12, délka 160 mm</t>
  </si>
  <si>
    <t>1078371332</t>
  </si>
  <si>
    <t>998153131</t>
  </si>
  <si>
    <t>Přesun hmot pro zdi a valy samostatné se svislou nosnou konstrukcí zděnou nebo monolitickou betonovou tyčovou nebo plošnou vodorovná dopravní vzdálenost do 50 m, pro zdi výšky do 12 m</t>
  </si>
  <si>
    <t>-176973124</t>
  </si>
  <si>
    <t>711</t>
  </si>
  <si>
    <t>Izolace proti vodě, vlhkosti a plynům</t>
  </si>
  <si>
    <t>711111001</t>
  </si>
  <si>
    <t>Provedení izolace proti zemní vlhkosti natěradly a tmely za studena na ploše vodorovné V nátěrem penetračním</t>
  </si>
  <si>
    <t>391555255</t>
  </si>
  <si>
    <t xml:space="preserve">Poznámka k souboru cen:_x000D_
1. Izolace plochy jednotlivě do 10 m2 se oceňují skladebně cenou příslušné izolace a cenou 711 19-9095 Příplatek za plochu do 10 m2. </t>
  </si>
  <si>
    <t>8.585*1.10</t>
  </si>
  <si>
    <t>1.72*(0.19+0.60)/2</t>
  </si>
  <si>
    <t>1.75*1.10</t>
  </si>
  <si>
    <t>R11163150</t>
  </si>
  <si>
    <t>lak penetrační asfaltový</t>
  </si>
  <si>
    <t>-812756965</t>
  </si>
  <si>
    <t>Poznámka k položce:
Spotřeba 0,3-0,4kg/m2</t>
  </si>
  <si>
    <t>12,048*0,00035</t>
  </si>
  <si>
    <t>711111002</t>
  </si>
  <si>
    <t>Provedení izolace proti zemní vlhkosti natěradly a tmely za studena na ploše vodorovné V nátěrem lakem asfaltovým</t>
  </si>
  <si>
    <t>974192579</t>
  </si>
  <si>
    <t>"2*asf nátěr"      12.048*2</t>
  </si>
  <si>
    <t>R11163152</t>
  </si>
  <si>
    <t>lak hydroizolační asfaltový</t>
  </si>
  <si>
    <t>1733049015</t>
  </si>
  <si>
    <t>Poznámka k položce:
Spotřeba: 0,3-0,5 kg/m2</t>
  </si>
  <si>
    <t>24,096*0,00035</t>
  </si>
  <si>
    <t>711112001</t>
  </si>
  <si>
    <t>Provedení izolace proti zemní vlhkosti natěradly a tmely za studena na ploše svislé S nátěrem penetračním</t>
  </si>
  <si>
    <t>1335532332</t>
  </si>
  <si>
    <t>"""základ"</t>
  </si>
  <si>
    <t>"""stěna"</t>
  </si>
  <si>
    <t>11163150</t>
  </si>
  <si>
    <t>-541080403</t>
  </si>
  <si>
    <t>83,329*0,00035</t>
  </si>
  <si>
    <t>711112002</t>
  </si>
  <si>
    <t>Provedení izolace proti zemní vlhkosti natěradly a tmely za studena na ploše svislé S nátěrem lakem asfaltovým</t>
  </si>
  <si>
    <t>-1687217565</t>
  </si>
  <si>
    <t>"2*asf nátěr" 83.329*2</t>
  </si>
  <si>
    <t>11163152</t>
  </si>
  <si>
    <t>1677447893</t>
  </si>
  <si>
    <t>166,658*0,00045</t>
  </si>
  <si>
    <t>711491272</t>
  </si>
  <si>
    <t>Provedení izolace proti povrchové a podpovrchové tlakové vodě ostatní na ploše svislé S z textilií, vrstvy ochranné</t>
  </si>
  <si>
    <t>1409803902</t>
  </si>
  <si>
    <t xml:space="preserve">Poznámka k souboru cen:_x000D_
1. Cenami -9095 až -9097 lze oceňovat jen tehdy, nepřesáhne-li součet souvislé plochy vodorovné a svislé izolační vrstvy 10 m2. 2. Cenou -1175 lze oceňovat i připevnění izolace na ploše svislé. 3. Cenami -1171 až -1273 lze oceňovat i izolace proti zemní vlhkosti. 4. V ceně -1177 jsou započteny i náklady na navrtání, osazení hmoždinek a zatmelení. </t>
  </si>
  <si>
    <t>R69311199</t>
  </si>
  <si>
    <t>geotextilie netkaná separační, ochranná, filtrační, drenážní PES(70%)+PP(30%) 300g/m2</t>
  </si>
  <si>
    <t>1482401995</t>
  </si>
  <si>
    <t>71,029*1,05</t>
  </si>
  <si>
    <t>998711101</t>
  </si>
  <si>
    <t>Přesun hmot pro izolace proti vodě, vlhkosti a plynům stanovený z hmotnosti přesunovaného materiálu vodorovná dopravní vzdálenost do 50 m v objektech výšky do 6 m</t>
  </si>
  <si>
    <t>-1586965338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</si>
  <si>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</si>
  <si>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767-003R</t>
  </si>
  <si>
    <t>Výroba a dodávka ocelového schodiště s mezipodestou vč zábradlí, vše žárově pozinkovaného</t>
  </si>
  <si>
    <t>SOUBOR</t>
  </si>
  <si>
    <t>-1102810191</t>
  </si>
  <si>
    <t>Poznámka k položce:
cena obsahuje 
vč.šroubování/svařování, povrchové úpravy žárovým zinkováním,
zakončení madel, přesahů  a provedení vodící linie dle 398/2009 Sb., 
cena obsahuje výrobní dodavatelskou dokumentaci schodiště, zábradlí u schodiště, zábradlí kotvené do ŽB stěny 
 zaměření, doprava na místo, ostatní režie</t>
  </si>
  <si>
    <t>venkovní schodiště z pororoštů vč. zábradlí- výpis materiálu viz D1.1b10., žárově zinkováno</t>
  </si>
  <si>
    <t>1a, 1b, 1c- schodnice ocel plochá 200x10</t>
  </si>
  <si>
    <t>2*3,915*15,9+2*0,846*15,9+2*3,975*15,9</t>
  </si>
  <si>
    <t>2a,2b,2c,2d,2e- madlo ocel. trubka42,4x3</t>
  </si>
  <si>
    <t>21,16+22,12+3,8+1,82+12,92</t>
  </si>
  <si>
    <t>3- sloupek zábradlí 42,4x3</t>
  </si>
  <si>
    <t>25*1,055*2,99</t>
  </si>
  <si>
    <t>4, 4a, 4b, 4c- madlo 33,7x3, +vodící linie ve výši 200 mm</t>
  </si>
  <si>
    <t>(0,85*16*2,27+0,91*2*2,27+0,42*2*2,27+1,06*2*2,27)*2</t>
  </si>
  <si>
    <t>5 - kotvení schodiště L 60*60*6, dl.1,25</t>
  </si>
  <si>
    <t>4*5,52*1,25</t>
  </si>
  <si>
    <t>6- ocel. schod stupeň pororošt 1200/305, lisovany, protiskluz, oko 33/11-40/3</t>
  </si>
  <si>
    <t>21*16,6</t>
  </si>
  <si>
    <t>7- podesta pororošt 1200*935, lisovany, protiskluz, oko 33/11-40/3</t>
  </si>
  <si>
    <t>1*48,6</t>
  </si>
  <si>
    <t>"kotevní prvek madla "    25*0,63*0,06</t>
  </si>
  <si>
    <t>"kotvení ke schodnici"     22*1,96*0,1</t>
  </si>
  <si>
    <t>kotevní šrouby , matice , kotevní desky, prořez, svary, hrany, brus,  ostatní dle PD</t>
  </si>
  <si>
    <t>931,988*1,08</t>
  </si>
  <si>
    <t>nacenit soubor dle dodavatelské výrobní dokumentace, výše uvedené je podkladem</t>
  </si>
  <si>
    <t>767161123</t>
  </si>
  <si>
    <t>Montáž zábradlí rovného z trubek nebo tenkostěnných profilů na ocelovou konstrukci, hmotnosti 1 m zábradlí do 20 kg</t>
  </si>
  <si>
    <t>646562243</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</si>
  <si>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 2. Cenami nelze oceňovat montáž samostatného sloupku pro dřevěné madlo; tyto práce se oceňují cenou 767 22-0550 Osazení samostatného sloupku. 3. V cenách nejsou započteny náklady na: a) vytvoření ohybu nebo ohybníku; tyto práce se oceňují cenou 767 22-0191 nebo -0490 Příplatek za vytvoření ohybu, b) montáž hliníkových krycích lišt; tyto práce se oceňují cenami 767 89-6110 až -6115 Montáž ostatních zámečnických konstrukcí, c) montáž výplně tvarovaným plechem. </t>
  </si>
  <si>
    <t>zábradlí kotvené do ŽB zídky</t>
  </si>
  <si>
    <t>"zábrana"    1.06*2</t>
  </si>
  <si>
    <t>767210111</t>
  </si>
  <si>
    <t>Montáž schodnic ocelových rovných v prostoru, podepřené</t>
  </si>
  <si>
    <t>1221508403</t>
  </si>
  <si>
    <t xml:space="preserve">Poznámka k souboru cen:_x000D_
1. Ceny jsou určeny k ocenění 1m jedné schodnice. 2. V cenách není započtena montáž zábradlí; tyto práce se oceňují cenami souboru cen 767 22- . . Montáž schodišťového zábradlí. </t>
  </si>
  <si>
    <t>767210111.1</t>
  </si>
  <si>
    <t>-908003891</t>
  </si>
  <si>
    <t>2*3.915+2*0.846+2*3.975</t>
  </si>
  <si>
    <t>767210151</t>
  </si>
  <si>
    <t>Montáž schodišťových stupňů z oceli rovných nebo vřetenových šroubováním</t>
  </si>
  <si>
    <t>-1563301392</t>
  </si>
  <si>
    <t>"stupně"      21.0</t>
  </si>
  <si>
    <t>"podesta"     1.0</t>
  </si>
  <si>
    <t>767220210</t>
  </si>
  <si>
    <t>Montáž schodišťového zábradlí z trubek nebo tenkostěnných profilů na ocelovou konstrukci, hmotnosti 1 m zábradlí do 15 kg</t>
  </si>
  <si>
    <t>-627876072</t>
  </si>
  <si>
    <t xml:space="preserve">Poznámka k souboru cen:_x000D_
1. Cenou -0550 nelze oceňovat montáž osazení samostatného sloupku vertikálně průběžného schodištěm; tyto práce lze oceňovat cenami souboru cen 767 99- . . Montáž ostatních atypických zámečnických konstrukcí. 2. V cenách nejsou započteny náklady na: a) vytvoření ohybu nebo ohybníku; tyto práce se oceňují cenou 767 22-0191 nebo -0490 Příplatek za vytvoření ohybu, b) montáž hliníkových krycích lišt; tyto práce se oceňují cenami 767 89-6110 až -6115 Montáž lišt a okopových plechů, c) montáž výplně tvarovaným plechem. 3. Montáž madel se oceňuje cenami souboru cen 767 16- . . Montáž zábradlí rovného; množství se určuje v m v ose madla. </t>
  </si>
  <si>
    <t>3.54*2+3.70*2+0.635*2+2*0,305+2*2,160</t>
  </si>
  <si>
    <t>998767101</t>
  </si>
  <si>
    <t>Přesun hmot pro zámečnické konstrukce stanovený z hmotnosti přesunovaného materiálu vodorovná dopravní vzdálenost do 50 m v objektech výšky do 6 m</t>
  </si>
  <si>
    <t>1596338314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</si>
  <si>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</si>
  <si>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4 - revize hydroizolace</t>
  </si>
  <si>
    <t xml:space="preserve">    713 - Izolace tepelné</t>
  </si>
  <si>
    <t>132212101</t>
  </si>
  <si>
    <t>Hloubení zapažených i nezapažených rýh šířky do 600 mm ručním nebo pneumatickým nářadím s urovnáním dna do předepsaného profilu a spádu v horninách tř. 3 soudržných</t>
  </si>
  <si>
    <t>-542277243</t>
  </si>
  <si>
    <t>""podél objektů pro izolaci"</t>
  </si>
  <si>
    <t>(7.50+8.22+7.145+4.75+1.39+2.865+2.44)*0.70*0.90</t>
  </si>
  <si>
    <t>1819209012</t>
  </si>
  <si>
    <t>212752212</t>
  </si>
  <si>
    <t>Trativody z drenážních trubek se zřízením štěrkopískového lože pod trubky a s jejich obsypem v průměrném celkovém množství do 0,15 m3/m v otevřeném výkopu z trubek plastových flexibilních D přes 65 do 100 mm</t>
  </si>
  <si>
    <t>1756796481</t>
  </si>
  <si>
    <t xml:space="preserve">podél krčku, podél řešené části kotelny </t>
  </si>
  <si>
    <t>(4,315+1,39+2,865)+(8,5+6,5)+3,5</t>
  </si>
  <si>
    <t>213141121</t>
  </si>
  <si>
    <t>Zřízení vrstvy z geotextilie filtrační, separační, odvodňovací, ochranné, výztužné nebo protierozní ve sklonu přes 1:5 do 1:2, šířky do 3 m</t>
  </si>
  <si>
    <t>-268359757</t>
  </si>
  <si>
    <t>podél krčku, podél řešené části kotelny</t>
  </si>
  <si>
    <t>((4,315+1,39+2,865)+(8,5+6,5)+3,5)*1,0</t>
  </si>
  <si>
    <t>693110620</t>
  </si>
  <si>
    <t>geotextilie z polyesterových vláken netkaná, 300 g/m2, šíře 200 cm</t>
  </si>
  <si>
    <t>-631505735</t>
  </si>
  <si>
    <t>Poznámka k položce:
geoNETEX M 300, Plošná hmotnost: 300 g/m2, Pevnost v tahu (podélně/příčně): 3,0/2,5 kN/m, Statické protržení (CBR): 400 N, Funkce: F, F+S  Šířka: 2 m, Délka nábalu: 50 m</t>
  </si>
  <si>
    <t>27,07*1,1</t>
  </si>
  <si>
    <t>628195001</t>
  </si>
  <si>
    <t>Očištění zdiva nebo betonu zdí a valů před započetím oprav ručně</t>
  </si>
  <si>
    <t>-716498920</t>
  </si>
  <si>
    <t>(7.50+8.5+7.145+4.75+1.39+2.865+2.44)*1,2</t>
  </si>
  <si>
    <t>637111112</t>
  </si>
  <si>
    <t>Okapový chodník z kameniva s udusáním a urovnáním povrchu ze štěrkopísku tl. 150 mm</t>
  </si>
  <si>
    <t>977583403</t>
  </si>
  <si>
    <t>""okapový chodník po svahu podél krčku,  podél kotelny</t>
  </si>
  <si>
    <t>(6,0+2,7+8,585+6,5)*0.50</t>
  </si>
  <si>
    <t>637211112</t>
  </si>
  <si>
    <t>Okapový chodník z dlaždic betonových se zalitím spár cementovou maltou do cementové malty MC-10, tl. dlaždic 60 mm</t>
  </si>
  <si>
    <t>182652753</t>
  </si>
  <si>
    <t>""okapový chodník"</t>
  </si>
  <si>
    <t>962031133</t>
  </si>
  <si>
    <t>Bourání příček z cihel, tvárnic nebo příčkovek z cihel pálených, plných nebo dutých na maltu vápennou nebo vápenocementovou, tl. do 150 mm</t>
  </si>
  <si>
    <t>2020781803</t>
  </si>
  <si>
    <t>odhad odstranění přizdívky</t>
  </si>
  <si>
    <t>(7.50+8.5+7.145+4.75+1.39+2.865+2.44)*0,9</t>
  </si>
  <si>
    <t>967042714</t>
  </si>
  <si>
    <t>Odsekání zdiva z kamene nebo betonu plošné, tl. do 300 mm</t>
  </si>
  <si>
    <t>239447230</t>
  </si>
  <si>
    <t>podél kotelny, odhad rozsahu</t>
  </si>
  <si>
    <t>8,0*0,8</t>
  </si>
  <si>
    <t>-2117876021</t>
  </si>
  <si>
    <t>-94451976</t>
  </si>
  <si>
    <t>-28078335</t>
  </si>
  <si>
    <t>12,925*15 'Přepočtené koeficientem množství</t>
  </si>
  <si>
    <t>997013803</t>
  </si>
  <si>
    <t>Poplatek za uložení stavebního odpadu na skládce (skládkovné) z keramických materiálů</t>
  </si>
  <si>
    <t>-631211160</t>
  </si>
  <si>
    <t>-555517953</t>
  </si>
  <si>
    <t>711142559</t>
  </si>
  <si>
    <t>Provedení izolace proti zemní vlhkosti pásy přitavením NAIP na ploše svislé S</t>
  </si>
  <si>
    <t>-1815842707</t>
  </si>
  <si>
    <t xml:space="preserve">Poznámka k souboru cen:_x000D_
1. Izolace plochy jednotlivě do 10 m2 se oceňují skladebně cenou příslušné izolace a cenou 711 19-9097 Příplatek za plochu do 10 m2. </t>
  </si>
  <si>
    <t>711161511</t>
  </si>
  <si>
    <t>Izolace nopovými foliemi [systém DELTA] na ploše svislé sanace vlhkých stěn nebo soklů, zatížitelnost 70 kN/m2 [PT] sanační folie s omítací mřížkou, výška nopu 8 mm</t>
  </si>
  <si>
    <t>-1162929267</t>
  </si>
  <si>
    <t xml:space="preserve">Poznámka k souboru cen:_x000D_
1. V cenách -1511 až -1562 nejsou započteny náklady na ukončení izolace lištou. Tyto se oceňují položkami -1571 až -1573. 2. Prostupy izolací se oceňují cenami souboru 711 76 - Provedení detailů fóliemi. </t>
  </si>
  <si>
    <t>711161573</t>
  </si>
  <si>
    <t>Izolace nopovými foliemi [systém DELTA] ukončení izolace provětrávací profil [PT]</t>
  </si>
  <si>
    <t>143227633</t>
  </si>
  <si>
    <t>"""podél objektů pro izolaci"</t>
  </si>
  <si>
    <t>(7.50+8.22+7.145+4.75+1.39+2.865+2.44)</t>
  </si>
  <si>
    <t>-481144869</t>
  </si>
  <si>
    <t>713</t>
  </si>
  <si>
    <t>Izolace tepelné</t>
  </si>
  <si>
    <t>713131141</t>
  </si>
  <si>
    <t>Montáž tepelné izolace stěn rohožemi, pásy, deskami, dílci, bloky (izolační materiál ve specifikaci) lepením celoplošně</t>
  </si>
  <si>
    <t>-707265444</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</si>
  <si>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</si>
  <si>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"zateplení základů v místě dotčených stavbou - kotelna,svah, krček, přístavba k obj.A"</t>
  </si>
  <si>
    <t>998713101</t>
  </si>
  <si>
    <t>Přesun hmot pro izolace tepelné stanovený z hmotnosti přesunovaného materiálu vodorovná dopravní vzdálenost do 50 m v objektech výšky do 6 m</t>
  </si>
  <si>
    <t>-910894659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</si>
  <si>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</si>
  <si>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VRN - Vedlejší náklady</t>
  </si>
  <si>
    <t>OST - Ostatní</t>
  </si>
  <si>
    <t>VRN - Vedlejší rozpočtové náklady</t>
  </si>
  <si>
    <t>OST</t>
  </si>
  <si>
    <t>Ostatní</t>
  </si>
  <si>
    <t>013254R</t>
  </si>
  <si>
    <t>Vypracování projektové dokumentace skutečného provedení stavby -tištěná verze - 3ks, digitální verze 1ks</t>
  </si>
  <si>
    <t>Kč</t>
  </si>
  <si>
    <t>1024</t>
  </si>
  <si>
    <t>313604287</t>
  </si>
  <si>
    <t xml:space="preserve">Poznámka k položce:
Náklady na vypracování dokumentace skutečného provedení stavby - ve třech vyhotoveních v grafické (tištěné) podobě, vč. geodetického zaměření  skutečného provedení  stavby. Veškeré změny provedení stavby proti původnímu projektu musí být zapracovány do této dokumentace v souladu s ustanovením odst. 6§ 125 zákona č. 183/2006 Sb. (stavebního zákona) a §4 vyhlášky č. 499/2006 Sb. Rozsah dokumentace určuje příloha č. 3 vyhlášky č. 499/2006 Sb., o dokumentaci staveb.
</t>
  </si>
  <si>
    <t>049103R3</t>
  </si>
  <si>
    <t>Náklady vzniklé v souvislosti s realizací stavby</t>
  </si>
  <si>
    <t>395610905</t>
  </si>
  <si>
    <t xml:space="preserve">Poznámka k položce:
Náklady spojené se zajištěním stavby,vytyčení inženýrských sítí, monitoring sítí, vytyčení stavby  poplatky, měření, dynamické/statické zkoušky základových vrstev
</t>
  </si>
  <si>
    <t>monitoring kanalizace, rozvodů vody, ELI, SLP</t>
  </si>
  <si>
    <t>Vedlejší rozpočtové náklady</t>
  </si>
  <si>
    <t>031002000</t>
  </si>
  <si>
    <t>Související práce pro zařízení staveniště (přípravné) práce</t>
  </si>
  <si>
    <t>147252451</t>
  </si>
  <si>
    <t>Poznámka k položce:
Dokumentace zařízení staveniště, příprava území pro ZS včetně odstranění materiálu a konstrukcí, vybudování odběrných míst, zřízení přípojek energií, vlastní vybudování objektů ZS a provizorních komunikací/ochrany ploch dotčených stavbou, zřízení  přístupů na stavbu</t>
  </si>
  <si>
    <t>032903</t>
  </si>
  <si>
    <t>Náklady na zřízení zařízení staveniště, na provoz a údržbu vybavení staveniště, náklady na odstranění  ZS</t>
  </si>
  <si>
    <t>-259131574</t>
  </si>
  <si>
    <t>Poznámka k položce:
Náklady na zařízení staveniště k pokrytí pomocných provozů nutných k provedení stavebních a montážních prací, náklady na vybavení objektů (kanceláře, sociální zařízení pro pracovníky stavby, skladovací plochy,odstavné plochy pro mechanizaci a stroje,přístřešky, oplocení, napojení na zdroj energie, vnitrostaveništní rozvody energií), zábor veřejných prostor vč. poplatků, dočasná ochranná zařízení (stany, plachty, přemostění výkopů, zábradlí a zábrany), náklady na energie, úklid, údržba, osvětlení, čištění ploch a komunikace, zabezpečení staveniště a dočasná opatření (dopravní značení, ochrana proti pádu, zamezení vstupu, zajištění stavby proti negativním klimatickým vlivům), revizní zprávy zařízení staveniště,
nutno provádět průběžné čištění pojezdových a manipulačních ploch,BOZP, odstranění zařízení staveniště, úpravy terénu, uvedení plochy do původního stavu, příp. ošetření poškozené zeleně</t>
  </si>
  <si>
    <t>045203000</t>
  </si>
  <si>
    <t>Inženýrská činnost kompletační a koordinační činnost kompletační činnost</t>
  </si>
  <si>
    <t>kč</t>
  </si>
  <si>
    <t>-975680581</t>
  </si>
  <si>
    <t>071002R4</t>
  </si>
  <si>
    <t>Ztížené provozní podmínky,  stavba za provozu</t>
  </si>
  <si>
    <t>-124722615</t>
  </si>
  <si>
    <t xml:space="preserve">Poznámka k položce:
Stavba bude probíhat za provozu zařízení, přítomnost klientů během výstavby v objektu,
zajištění ochrany prostor s pohybem dětí a dospělých (dočasné přepážky a uzavření prostor)
Stanovení provozních hodin stavby,
 podrobněji dle dohody a v koordinaci s uživatelem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</si>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</sst>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4">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color rgb="FF000000"/>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2" fillId="0" borderId="0" applyNumberFormat="0" applyFill="0" applyBorder="0" applyAlignment="0" applyProtection="0"/>
  </cellStyleXfs>
  <cellXfs count="43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2"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9" fillId="0" borderId="0" xfId="0" applyFont="1" applyAlignment="1" applyProtection="1">
      <alignment horizontal="left" vertical="center"/>
    </xf>
    <xf numFmtId="0" fontId="40"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41" fillId="0" borderId="0" xfId="0" applyFont="1" applyAlignment="1" applyProtection="1">
      <alignment horizontal="left" vertical="center"/>
    </xf>
    <xf numFmtId="0" fontId="41"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42" fillId="0" borderId="0" xfId="0" applyFont="1" applyBorder="1" applyAlignment="1" applyProtection="1">
      <alignment horizontal="left" vertical="center"/>
    </xf>
    <xf numFmtId="0" fontId="42"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0" fillId="0" borderId="0" xfId="0" applyFont="1" applyBorder="1" applyAlignment="1" applyProtection="1">
      <alignment vertical="center" wrapText="1"/>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23" xfId="0" applyFont="1" applyBorder="1" applyAlignment="1" applyProtection="1">
      <alignment vertical="center"/>
    </xf>
    <xf numFmtId="0" fontId="11" fillId="0" borderId="24" xfId="0" applyFont="1" applyBorder="1" applyAlignment="1" applyProtection="1">
      <alignment vertical="center"/>
    </xf>
    <xf numFmtId="0" fontId="11" fillId="0" borderId="25" xfId="0" applyFont="1" applyBorder="1" applyAlignment="1" applyProtection="1">
      <alignment vertical="center"/>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41" fillId="0" borderId="0" xfId="0" applyFont="1" applyBorder="1" applyAlignment="1" applyProtection="1">
      <alignment horizontal="left" vertical="center"/>
    </xf>
    <xf numFmtId="0" fontId="41" fillId="0" borderId="0" xfId="0" applyFont="1" applyBorder="1" applyAlignment="1" applyProtection="1">
      <alignment horizontal="left" vertical="center" wrapText="1"/>
    </xf>
    <xf numFmtId="0" fontId="9" fillId="0" borderId="0" xfId="0" applyFont="1" applyBorder="1" applyAlignment="1" applyProtection="1">
      <alignment horizontal="left" vertical="center"/>
    </xf>
    <xf numFmtId="0" fontId="44"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0" xfId="0" applyAlignment="1" applyProtection="1">
      <alignment vertical="top"/>
      <protection locked="0"/>
    </xf>
    <xf numFmtId="0" fontId="45" fillId="0" borderId="29" xfId="0" applyFont="1" applyBorder="1" applyAlignment="1" applyProtection="1">
      <alignment vertical="center" wrapText="1"/>
      <protection locked="0"/>
    </xf>
    <xf numFmtId="0" fontId="45" fillId="0" borderId="30" xfId="0" applyFont="1" applyBorder="1" applyAlignment="1" applyProtection="1">
      <alignment vertical="center" wrapText="1"/>
      <protection locked="0"/>
    </xf>
    <xf numFmtId="0" fontId="45" fillId="0" borderId="31" xfId="0" applyFont="1" applyBorder="1" applyAlignment="1" applyProtection="1">
      <alignment vertical="center" wrapText="1"/>
      <protection locked="0"/>
    </xf>
    <xf numFmtId="0" fontId="45" fillId="0" borderId="32" xfId="0" applyFont="1" applyBorder="1" applyAlignment="1" applyProtection="1">
      <alignment horizontal="center" vertical="center" wrapText="1"/>
      <protection locked="0"/>
    </xf>
    <xf numFmtId="0" fontId="45" fillId="0" borderId="33" xfId="0" applyFont="1" applyBorder="1" applyAlignment="1" applyProtection="1">
      <alignment horizontal="center" vertical="center" wrapText="1"/>
      <protection locked="0"/>
    </xf>
    <xf numFmtId="0" fontId="45" fillId="0" borderId="32" xfId="0" applyFont="1" applyBorder="1" applyAlignment="1" applyProtection="1">
      <alignment vertical="center" wrapText="1"/>
      <protection locked="0"/>
    </xf>
    <xf numFmtId="0" fontId="45" fillId="0" borderId="33" xfId="0" applyFont="1" applyBorder="1" applyAlignment="1" applyProtection="1">
      <alignment vertical="center" wrapText="1"/>
      <protection locked="0"/>
    </xf>
    <xf numFmtId="0" fontId="47" fillId="0" borderId="1" xfId="0"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8" fillId="0" borderId="32" xfId="0" applyFont="1" applyBorder="1" applyAlignment="1" applyProtection="1">
      <alignment vertical="center" wrapText="1"/>
      <protection locked="0"/>
    </xf>
    <xf numFmtId="0" fontId="48" fillId="0" borderId="1" xfId="0" applyFont="1" applyBorder="1" applyAlignment="1" applyProtection="1">
      <alignment vertical="center" wrapText="1"/>
      <protection locked="0"/>
    </xf>
    <xf numFmtId="0" fontId="48" fillId="0" borderId="1" xfId="0" applyFont="1" applyBorder="1" applyAlignment="1" applyProtection="1">
      <alignment vertical="center"/>
      <protection locked="0"/>
    </xf>
    <xf numFmtId="0" fontId="48" fillId="0" borderId="1" xfId="0" applyFont="1" applyBorder="1" applyAlignment="1" applyProtection="1">
      <alignment horizontal="left" vertical="center"/>
      <protection locked="0"/>
    </xf>
    <xf numFmtId="49" fontId="48" fillId="0" borderId="1" xfId="0" applyNumberFormat="1" applyFont="1" applyBorder="1" applyAlignment="1" applyProtection="1">
      <alignment vertical="center" wrapText="1"/>
      <protection locked="0"/>
    </xf>
    <xf numFmtId="0" fontId="45" fillId="0" borderId="35" xfId="0" applyFont="1" applyBorder="1" applyAlignment="1" applyProtection="1">
      <alignment vertical="center" wrapText="1"/>
      <protection locked="0"/>
    </xf>
    <xf numFmtId="0" fontId="49" fillId="0" borderId="34" xfId="0" applyFont="1" applyBorder="1" applyAlignment="1" applyProtection="1">
      <alignment vertical="center" wrapText="1"/>
      <protection locked="0"/>
    </xf>
    <xf numFmtId="0" fontId="45" fillId="0" borderId="36" xfId="0" applyFont="1" applyBorder="1" applyAlignment="1" applyProtection="1">
      <alignment vertical="center" wrapText="1"/>
      <protection locked="0"/>
    </xf>
    <xf numFmtId="0" fontId="45" fillId="0" borderId="1" xfId="0" applyFont="1" applyBorder="1" applyAlignment="1" applyProtection="1">
      <alignment vertical="top"/>
      <protection locked="0"/>
    </xf>
    <xf numFmtId="0" fontId="45" fillId="0" borderId="0" xfId="0" applyFont="1" applyAlignment="1" applyProtection="1">
      <alignment vertical="top"/>
      <protection locked="0"/>
    </xf>
    <xf numFmtId="0" fontId="45" fillId="0" borderId="29" xfId="0" applyFont="1" applyBorder="1" applyAlignment="1" applyProtection="1">
      <alignment horizontal="left" vertical="center"/>
      <protection locked="0"/>
    </xf>
    <xf numFmtId="0" fontId="45" fillId="0" borderId="30" xfId="0" applyFont="1" applyBorder="1" applyAlignment="1" applyProtection="1">
      <alignment horizontal="left" vertical="center"/>
      <protection locked="0"/>
    </xf>
    <xf numFmtId="0" fontId="45" fillId="0" borderId="31" xfId="0" applyFont="1" applyBorder="1" applyAlignment="1" applyProtection="1">
      <alignment horizontal="left" vertical="center"/>
      <protection locked="0"/>
    </xf>
    <xf numFmtId="0" fontId="45" fillId="0" borderId="32" xfId="0" applyFont="1" applyBorder="1" applyAlignment="1" applyProtection="1">
      <alignment horizontal="left" vertical="center"/>
      <protection locked="0"/>
    </xf>
    <xf numFmtId="0" fontId="45" fillId="0" borderId="33"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50" fillId="0" borderId="0" xfId="0" applyFont="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7" fillId="0" borderId="34" xfId="0" applyFont="1" applyBorder="1" applyAlignment="1" applyProtection="1">
      <alignment horizontal="center" vertical="center"/>
      <protection locked="0"/>
    </xf>
    <xf numFmtId="0" fontId="50" fillId="0" borderId="34" xfId="0" applyFont="1" applyBorder="1" applyAlignment="1" applyProtection="1">
      <alignment horizontal="left" vertical="center"/>
      <protection locked="0"/>
    </xf>
    <xf numFmtId="0" fontId="51" fillId="0" borderId="1" xfId="0" applyFont="1" applyBorder="1" applyAlignment="1" applyProtection="1">
      <alignment horizontal="left" vertical="center"/>
      <protection locked="0"/>
    </xf>
    <xf numFmtId="0" fontId="48" fillId="0" borderId="0" xfId="0" applyFont="1" applyAlignment="1" applyProtection="1">
      <alignment horizontal="left" vertical="center"/>
      <protection locked="0"/>
    </xf>
    <xf numFmtId="0" fontId="48" fillId="0" borderId="1" xfId="0" applyFont="1" applyBorder="1" applyAlignment="1" applyProtection="1">
      <alignment horizontal="center" vertical="center"/>
      <protection locked="0"/>
    </xf>
    <xf numFmtId="0" fontId="48" fillId="0" borderId="32" xfId="0" applyFont="1" applyBorder="1" applyAlignment="1" applyProtection="1">
      <alignment horizontal="left" vertical="center"/>
      <protection locked="0"/>
    </xf>
    <xf numFmtId="0" fontId="48" fillId="2" borderId="1" xfId="0" applyFont="1" applyFill="1" applyBorder="1" applyAlignment="1" applyProtection="1">
      <alignment horizontal="left" vertical="center"/>
      <protection locked="0"/>
    </xf>
    <xf numFmtId="0" fontId="48" fillId="2" borderId="1" xfId="0" applyFont="1" applyFill="1" applyBorder="1" applyAlignment="1" applyProtection="1">
      <alignment horizontal="center" vertical="center"/>
      <protection locked="0"/>
    </xf>
    <xf numFmtId="0" fontId="45" fillId="0" borderId="35" xfId="0" applyFont="1" applyBorder="1" applyAlignment="1" applyProtection="1">
      <alignment horizontal="left" vertical="center"/>
      <protection locked="0"/>
    </xf>
    <xf numFmtId="0" fontId="49" fillId="0" borderId="34" xfId="0" applyFont="1" applyBorder="1" applyAlignment="1" applyProtection="1">
      <alignment horizontal="left" vertical="center"/>
      <protection locked="0"/>
    </xf>
    <xf numFmtId="0" fontId="45" fillId="0" borderId="36"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wrapText="1"/>
      <protection locked="0"/>
    </xf>
    <xf numFmtId="0" fontId="48" fillId="0" borderId="1" xfId="0" applyFont="1" applyBorder="1" applyAlignment="1" applyProtection="1">
      <alignment horizontal="center" vertical="center" wrapText="1"/>
      <protection locked="0"/>
    </xf>
    <xf numFmtId="0" fontId="45" fillId="0" borderId="29" xfId="0" applyFont="1" applyBorder="1" applyAlignment="1" applyProtection="1">
      <alignment horizontal="left" vertical="center" wrapText="1"/>
      <protection locked="0"/>
    </xf>
    <xf numFmtId="0" fontId="45" fillId="0" borderId="30" xfId="0" applyFont="1" applyBorder="1" applyAlignment="1" applyProtection="1">
      <alignment horizontal="left" vertical="center" wrapText="1"/>
      <protection locked="0"/>
    </xf>
    <xf numFmtId="0" fontId="45" fillId="0" borderId="31" xfId="0" applyFont="1" applyBorder="1" applyAlignment="1" applyProtection="1">
      <alignment horizontal="left" vertical="center" wrapText="1"/>
      <protection locked="0"/>
    </xf>
    <xf numFmtId="0" fontId="45" fillId="0" borderId="32" xfId="0" applyFont="1" applyBorder="1" applyAlignment="1" applyProtection="1">
      <alignment horizontal="left" vertical="center" wrapText="1"/>
      <protection locked="0"/>
    </xf>
    <xf numFmtId="0" fontId="45" fillId="0" borderId="33" xfId="0" applyFont="1" applyBorder="1" applyAlignment="1" applyProtection="1">
      <alignment horizontal="left" vertical="center" wrapText="1"/>
      <protection locked="0"/>
    </xf>
    <xf numFmtId="0" fontId="50" fillId="0" borderId="32" xfId="0" applyFont="1" applyBorder="1" applyAlignment="1" applyProtection="1">
      <alignment horizontal="left" vertical="center" wrapText="1"/>
      <protection locked="0"/>
    </xf>
    <xf numFmtId="0" fontId="50" fillId="0" borderId="33" xfId="0" applyFont="1" applyBorder="1" applyAlignment="1" applyProtection="1">
      <alignment horizontal="left" vertical="center" wrapText="1"/>
      <protection locked="0"/>
    </xf>
    <xf numFmtId="0" fontId="48" fillId="0" borderId="32"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protection locked="0"/>
    </xf>
    <xf numFmtId="0" fontId="48" fillId="0" borderId="35" xfId="0" applyFont="1" applyBorder="1" applyAlignment="1" applyProtection="1">
      <alignment horizontal="left" vertical="center" wrapText="1"/>
      <protection locked="0"/>
    </xf>
    <xf numFmtId="0" fontId="48" fillId="0" borderId="34" xfId="0" applyFont="1" applyBorder="1" applyAlignment="1" applyProtection="1">
      <alignment horizontal="left" vertical="center" wrapText="1"/>
      <protection locked="0"/>
    </xf>
    <xf numFmtId="0" fontId="48" fillId="0" borderId="36" xfId="0" applyFont="1" applyBorder="1" applyAlignment="1" applyProtection="1">
      <alignment horizontal="left" vertical="center" wrapText="1"/>
      <protection locked="0"/>
    </xf>
    <xf numFmtId="0" fontId="48" fillId="0" borderId="1" xfId="0" applyFont="1" applyBorder="1" applyAlignment="1" applyProtection="1">
      <alignment horizontal="left" vertical="top"/>
      <protection locked="0"/>
    </xf>
    <xf numFmtId="0" fontId="48" fillId="0" borderId="1" xfId="0" applyFont="1" applyBorder="1" applyAlignment="1" applyProtection="1">
      <alignment horizontal="center" vertical="top"/>
      <protection locked="0"/>
    </xf>
    <xf numFmtId="0" fontId="48" fillId="0" borderId="35" xfId="0" applyFont="1" applyBorder="1" applyAlignment="1" applyProtection="1">
      <alignment horizontal="left" vertical="center"/>
      <protection locked="0"/>
    </xf>
    <xf numFmtId="0" fontId="48" fillId="0" borderId="36" xfId="0" applyFont="1" applyBorder="1" applyAlignment="1" applyProtection="1">
      <alignment horizontal="left" vertical="center"/>
      <protection locked="0"/>
    </xf>
    <xf numFmtId="0" fontId="50" fillId="0" borderId="0" xfId="0" applyFont="1" applyAlignment="1" applyProtection="1">
      <alignment vertical="center"/>
      <protection locked="0"/>
    </xf>
    <xf numFmtId="0" fontId="47" fillId="0" borderId="1" xfId="0" applyFont="1" applyBorder="1" applyAlignment="1" applyProtection="1">
      <alignment vertical="center"/>
      <protection locked="0"/>
    </xf>
    <xf numFmtId="0" fontId="50" fillId="0" borderId="34" xfId="0" applyFont="1" applyBorder="1" applyAlignment="1" applyProtection="1">
      <alignment vertical="center"/>
      <protection locked="0"/>
    </xf>
    <xf numFmtId="0" fontId="47"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8"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7" fillId="0" borderId="34" xfId="0" applyFont="1" applyBorder="1" applyAlignment="1" applyProtection="1">
      <alignment horizontal="left"/>
      <protection locked="0"/>
    </xf>
    <xf numFmtId="0" fontId="50" fillId="0" borderId="34" xfId="0" applyFont="1" applyBorder="1" applyAlignment="1" applyProtection="1">
      <protection locked="0"/>
    </xf>
    <xf numFmtId="0" fontId="45" fillId="0" borderId="32" xfId="0" applyFont="1" applyBorder="1" applyAlignment="1" applyProtection="1">
      <alignment vertical="top"/>
      <protection locked="0"/>
    </xf>
    <xf numFmtId="0" fontId="45" fillId="0" borderId="33" xfId="0" applyFont="1" applyBorder="1" applyAlignment="1" applyProtection="1">
      <alignment vertical="top"/>
      <protection locked="0"/>
    </xf>
    <xf numFmtId="0" fontId="45" fillId="0" borderId="1" xfId="0" applyFont="1" applyBorder="1" applyAlignment="1" applyProtection="1">
      <alignment horizontal="center" vertical="center"/>
      <protection locked="0"/>
    </xf>
    <xf numFmtId="0" fontId="45" fillId="0" borderId="1" xfId="0" applyFont="1" applyBorder="1" applyAlignment="1" applyProtection="1">
      <alignment horizontal="left" vertical="top"/>
      <protection locked="0"/>
    </xf>
    <xf numFmtId="0" fontId="45" fillId="0" borderId="35" xfId="0" applyFont="1" applyBorder="1" applyAlignment="1" applyProtection="1">
      <alignment vertical="top"/>
      <protection locked="0"/>
    </xf>
    <xf numFmtId="0" fontId="45" fillId="0" borderId="34" xfId="0" applyFont="1" applyBorder="1" applyAlignment="1" applyProtection="1">
      <alignment vertical="top"/>
      <protection locked="0"/>
    </xf>
    <xf numFmtId="0" fontId="45"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4" fillId="3" borderId="0" xfId="1" applyFont="1" applyFill="1" applyAlignment="1">
      <alignment vertical="center"/>
    </xf>
    <xf numFmtId="0" fontId="48"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top"/>
      <protection locked="0"/>
    </xf>
    <xf numFmtId="0" fontId="47" fillId="0" borderId="34" xfId="0" applyFont="1" applyBorder="1" applyAlignment="1" applyProtection="1">
      <alignment horizontal="left"/>
      <protection locked="0"/>
    </xf>
    <xf numFmtId="0" fontId="46" fillId="0" borderId="1" xfId="0" applyFont="1" applyBorder="1" applyAlignment="1" applyProtection="1">
      <alignment horizontal="center" vertical="center" wrapText="1"/>
      <protection locked="0"/>
    </xf>
    <xf numFmtId="0" fontId="46" fillId="0" borderId="1" xfId="0" applyFont="1" applyBorder="1" applyAlignment="1" applyProtection="1">
      <alignment horizontal="center" vertical="center"/>
      <protection locked="0"/>
    </xf>
    <xf numFmtId="49" fontId="48" fillId="0" borderId="1" xfId="0" applyNumberFormat="1" applyFont="1" applyBorder="1" applyAlignment="1" applyProtection="1">
      <alignment horizontal="left" vertical="center" wrapText="1"/>
      <protection locked="0"/>
    </xf>
    <xf numFmtId="0" fontId="48" fillId="0" borderId="1" xfId="0" applyFont="1" applyBorder="1" applyAlignment="1" applyProtection="1">
      <alignment horizontal="left" vertical="center" wrapText="1"/>
      <protection locked="0"/>
    </xf>
    <xf numFmtId="0" fontId="47"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50000000000003" customHeight="1">
      <c r="AR2" s="413"/>
      <c r="AS2" s="413"/>
      <c r="AT2" s="413"/>
      <c r="AU2" s="413"/>
      <c r="AV2" s="413"/>
      <c r="AW2" s="413"/>
      <c r="AX2" s="413"/>
      <c r="AY2" s="413"/>
      <c r="AZ2" s="413"/>
      <c r="BA2" s="413"/>
      <c r="BB2" s="413"/>
      <c r="BC2" s="413"/>
      <c r="BD2" s="413"/>
      <c r="BE2" s="413"/>
      <c r="BS2" s="25" t="s">
        <v>8</v>
      </c>
      <c r="BT2" s="25" t="s">
        <v>9</v>
      </c>
    </row>
    <row r="3" spans="1:74" ht="6.95"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50000000000003"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5" customHeight="1">
      <c r="B5" s="29"/>
      <c r="C5" s="30"/>
      <c r="D5" s="35" t="s">
        <v>15</v>
      </c>
      <c r="E5" s="30"/>
      <c r="F5" s="30"/>
      <c r="G5" s="30"/>
      <c r="H5" s="30"/>
      <c r="I5" s="30"/>
      <c r="J5" s="30"/>
      <c r="K5" s="374" t="s">
        <v>16</v>
      </c>
      <c r="L5" s="375"/>
      <c r="M5" s="375"/>
      <c r="N5" s="375"/>
      <c r="O5" s="375"/>
      <c r="P5" s="375"/>
      <c r="Q5" s="375"/>
      <c r="R5" s="375"/>
      <c r="S5" s="375"/>
      <c r="T5" s="375"/>
      <c r="U5" s="375"/>
      <c r="V5" s="375"/>
      <c r="W5" s="375"/>
      <c r="X5" s="375"/>
      <c r="Y5" s="375"/>
      <c r="Z5" s="375"/>
      <c r="AA5" s="375"/>
      <c r="AB5" s="375"/>
      <c r="AC5" s="375"/>
      <c r="AD5" s="375"/>
      <c r="AE5" s="375"/>
      <c r="AF5" s="375"/>
      <c r="AG5" s="375"/>
      <c r="AH5" s="375"/>
      <c r="AI5" s="375"/>
      <c r="AJ5" s="375"/>
      <c r="AK5" s="375"/>
      <c r="AL5" s="375"/>
      <c r="AM5" s="375"/>
      <c r="AN5" s="375"/>
      <c r="AO5" s="375"/>
      <c r="AP5" s="30"/>
      <c r="AQ5" s="32"/>
      <c r="BE5" s="372" t="s">
        <v>17</v>
      </c>
      <c r="BS5" s="25" t="s">
        <v>8</v>
      </c>
    </row>
    <row r="6" spans="1:74" ht="36.950000000000003" customHeight="1">
      <c r="B6" s="29"/>
      <c r="C6" s="30"/>
      <c r="D6" s="37" t="s">
        <v>18</v>
      </c>
      <c r="E6" s="30"/>
      <c r="F6" s="30"/>
      <c r="G6" s="30"/>
      <c r="H6" s="30"/>
      <c r="I6" s="30"/>
      <c r="J6" s="30"/>
      <c r="K6" s="376" t="s">
        <v>19</v>
      </c>
      <c r="L6" s="375"/>
      <c r="M6" s="375"/>
      <c r="N6" s="375"/>
      <c r="O6" s="375"/>
      <c r="P6" s="375"/>
      <c r="Q6" s="375"/>
      <c r="R6" s="375"/>
      <c r="S6" s="375"/>
      <c r="T6" s="375"/>
      <c r="U6" s="375"/>
      <c r="V6" s="375"/>
      <c r="W6" s="375"/>
      <c r="X6" s="375"/>
      <c r="Y6" s="375"/>
      <c r="Z6" s="375"/>
      <c r="AA6" s="375"/>
      <c r="AB6" s="375"/>
      <c r="AC6" s="375"/>
      <c r="AD6" s="375"/>
      <c r="AE6" s="375"/>
      <c r="AF6" s="375"/>
      <c r="AG6" s="375"/>
      <c r="AH6" s="375"/>
      <c r="AI6" s="375"/>
      <c r="AJ6" s="375"/>
      <c r="AK6" s="375"/>
      <c r="AL6" s="375"/>
      <c r="AM6" s="375"/>
      <c r="AN6" s="375"/>
      <c r="AO6" s="375"/>
      <c r="AP6" s="30"/>
      <c r="AQ6" s="32"/>
      <c r="BE6" s="373"/>
      <c r="BS6" s="25" t="s">
        <v>8</v>
      </c>
    </row>
    <row r="7" spans="1:74" ht="14.45" customHeight="1">
      <c r="B7" s="29"/>
      <c r="C7" s="30"/>
      <c r="D7" s="38"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23</v>
      </c>
      <c r="AO7" s="30"/>
      <c r="AP7" s="30"/>
      <c r="AQ7" s="32"/>
      <c r="BE7" s="373"/>
      <c r="BS7" s="25" t="s">
        <v>8</v>
      </c>
    </row>
    <row r="8" spans="1:74" ht="14.45" customHeight="1">
      <c r="B8" s="29"/>
      <c r="C8" s="30"/>
      <c r="D8" s="38" t="s">
        <v>24</v>
      </c>
      <c r="E8" s="30"/>
      <c r="F8" s="30"/>
      <c r="G8" s="30"/>
      <c r="H8" s="30"/>
      <c r="I8" s="30"/>
      <c r="J8" s="30"/>
      <c r="K8" s="36" t="s">
        <v>25</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26</v>
      </c>
      <c r="AL8" s="30"/>
      <c r="AM8" s="30"/>
      <c r="AN8" s="39" t="s">
        <v>27</v>
      </c>
      <c r="AO8" s="30"/>
      <c r="AP8" s="30"/>
      <c r="AQ8" s="32"/>
      <c r="BE8" s="373"/>
      <c r="BS8" s="25" t="s">
        <v>8</v>
      </c>
    </row>
    <row r="9" spans="1:74" ht="14.45"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73"/>
      <c r="BS9" s="25" t="s">
        <v>8</v>
      </c>
    </row>
    <row r="10" spans="1:74" ht="14.45" customHeight="1">
      <c r="B10" s="29"/>
      <c r="C10" s="30"/>
      <c r="D10" s="38" t="s">
        <v>28</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29</v>
      </c>
      <c r="AL10" s="30"/>
      <c r="AM10" s="30"/>
      <c r="AN10" s="36" t="s">
        <v>30</v>
      </c>
      <c r="AO10" s="30"/>
      <c r="AP10" s="30"/>
      <c r="AQ10" s="32"/>
      <c r="BE10" s="373"/>
      <c r="BS10" s="25" t="s">
        <v>8</v>
      </c>
    </row>
    <row r="11" spans="1:74" ht="18.399999999999999" customHeight="1">
      <c r="B11" s="29"/>
      <c r="C11" s="30"/>
      <c r="D11" s="30"/>
      <c r="E11" s="36" t="s">
        <v>31</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32</v>
      </c>
      <c r="AL11" s="30"/>
      <c r="AM11" s="30"/>
      <c r="AN11" s="36" t="s">
        <v>33</v>
      </c>
      <c r="AO11" s="30"/>
      <c r="AP11" s="30"/>
      <c r="AQ11" s="32"/>
      <c r="BE11" s="373"/>
      <c r="BS11" s="25" t="s">
        <v>8</v>
      </c>
    </row>
    <row r="12" spans="1:74" ht="6.95"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73"/>
      <c r="BS12" s="25" t="s">
        <v>8</v>
      </c>
    </row>
    <row r="13" spans="1:74" ht="14.45" customHeight="1">
      <c r="B13" s="29"/>
      <c r="C13" s="30"/>
      <c r="D13" s="38" t="s">
        <v>34</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29</v>
      </c>
      <c r="AL13" s="30"/>
      <c r="AM13" s="30"/>
      <c r="AN13" s="40" t="s">
        <v>35</v>
      </c>
      <c r="AO13" s="30"/>
      <c r="AP13" s="30"/>
      <c r="AQ13" s="32"/>
      <c r="BE13" s="373"/>
      <c r="BS13" s="25" t="s">
        <v>8</v>
      </c>
    </row>
    <row r="14" spans="1:74">
      <c r="B14" s="29"/>
      <c r="C14" s="30"/>
      <c r="D14" s="30"/>
      <c r="E14" s="377" t="s">
        <v>35</v>
      </c>
      <c r="F14" s="378"/>
      <c r="G14" s="378"/>
      <c r="H14" s="378"/>
      <c r="I14" s="378"/>
      <c r="J14" s="378"/>
      <c r="K14" s="378"/>
      <c r="L14" s="378"/>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8" t="s">
        <v>32</v>
      </c>
      <c r="AL14" s="30"/>
      <c r="AM14" s="30"/>
      <c r="AN14" s="40" t="s">
        <v>35</v>
      </c>
      <c r="AO14" s="30"/>
      <c r="AP14" s="30"/>
      <c r="AQ14" s="32"/>
      <c r="BE14" s="373"/>
      <c r="BS14" s="25" t="s">
        <v>8</v>
      </c>
    </row>
    <row r="15" spans="1:74" ht="6.95"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73"/>
      <c r="BS15" s="25" t="s">
        <v>6</v>
      </c>
    </row>
    <row r="16" spans="1:74" ht="14.45" customHeight="1">
      <c r="B16" s="29"/>
      <c r="C16" s="30"/>
      <c r="D16" s="38" t="s">
        <v>36</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29</v>
      </c>
      <c r="AL16" s="30"/>
      <c r="AM16" s="30"/>
      <c r="AN16" s="36" t="s">
        <v>37</v>
      </c>
      <c r="AO16" s="30"/>
      <c r="AP16" s="30"/>
      <c r="AQ16" s="32"/>
      <c r="BE16" s="373"/>
      <c r="BS16" s="25" t="s">
        <v>6</v>
      </c>
    </row>
    <row r="17" spans="2:71" ht="18.399999999999999" customHeight="1">
      <c r="B17" s="29"/>
      <c r="C17" s="30"/>
      <c r="D17" s="30"/>
      <c r="E17" s="36" t="s">
        <v>38</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32</v>
      </c>
      <c r="AL17" s="30"/>
      <c r="AM17" s="30"/>
      <c r="AN17" s="36" t="s">
        <v>39</v>
      </c>
      <c r="AO17" s="30"/>
      <c r="AP17" s="30"/>
      <c r="AQ17" s="32"/>
      <c r="BE17" s="373"/>
      <c r="BS17" s="25" t="s">
        <v>40</v>
      </c>
    </row>
    <row r="18" spans="2:71" ht="6.95"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73"/>
      <c r="BS18" s="25" t="s">
        <v>8</v>
      </c>
    </row>
    <row r="19" spans="2:71" ht="14.45" customHeight="1">
      <c r="B19" s="29"/>
      <c r="C19" s="30"/>
      <c r="D19" s="38" t="s">
        <v>41</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73"/>
      <c r="BS19" s="25" t="s">
        <v>8</v>
      </c>
    </row>
    <row r="20" spans="2:71" ht="22.5" customHeight="1">
      <c r="B20" s="29"/>
      <c r="C20" s="30"/>
      <c r="D20" s="30"/>
      <c r="E20" s="379" t="s">
        <v>23</v>
      </c>
      <c r="F20" s="379"/>
      <c r="G20" s="379"/>
      <c r="H20" s="379"/>
      <c r="I20" s="379"/>
      <c r="J20" s="379"/>
      <c r="K20" s="379"/>
      <c r="L20" s="379"/>
      <c r="M20" s="379"/>
      <c r="N20" s="379"/>
      <c r="O20" s="379"/>
      <c r="P20" s="379"/>
      <c r="Q20" s="379"/>
      <c r="R20" s="379"/>
      <c r="S20" s="379"/>
      <c r="T20" s="379"/>
      <c r="U20" s="379"/>
      <c r="V20" s="379"/>
      <c r="W20" s="379"/>
      <c r="X20" s="379"/>
      <c r="Y20" s="379"/>
      <c r="Z20" s="379"/>
      <c r="AA20" s="379"/>
      <c r="AB20" s="379"/>
      <c r="AC20" s="379"/>
      <c r="AD20" s="379"/>
      <c r="AE20" s="379"/>
      <c r="AF20" s="379"/>
      <c r="AG20" s="379"/>
      <c r="AH20" s="379"/>
      <c r="AI20" s="379"/>
      <c r="AJ20" s="379"/>
      <c r="AK20" s="379"/>
      <c r="AL20" s="379"/>
      <c r="AM20" s="379"/>
      <c r="AN20" s="379"/>
      <c r="AO20" s="30"/>
      <c r="AP20" s="30"/>
      <c r="AQ20" s="32"/>
      <c r="BE20" s="373"/>
      <c r="BS20" s="25" t="s">
        <v>6</v>
      </c>
    </row>
    <row r="21" spans="2:71" ht="6.95"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73"/>
    </row>
    <row r="22" spans="2:71" ht="6.95"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73"/>
    </row>
    <row r="23" spans="2:71" s="1" customFormat="1" ht="25.9" customHeight="1">
      <c r="B23" s="42"/>
      <c r="C23" s="43"/>
      <c r="D23" s="44" t="s">
        <v>42</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80">
        <f>ROUND(AG51,2)</f>
        <v>0</v>
      </c>
      <c r="AL23" s="381"/>
      <c r="AM23" s="381"/>
      <c r="AN23" s="381"/>
      <c r="AO23" s="381"/>
      <c r="AP23" s="43"/>
      <c r="AQ23" s="46"/>
      <c r="BE23" s="373"/>
    </row>
    <row r="24" spans="2:71" s="1" customFormat="1" ht="6.95"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73"/>
    </row>
    <row r="25" spans="2:71" s="1" customFormat="1" ht="13.5">
      <c r="B25" s="42"/>
      <c r="C25" s="43"/>
      <c r="D25" s="43"/>
      <c r="E25" s="43"/>
      <c r="F25" s="43"/>
      <c r="G25" s="43"/>
      <c r="H25" s="43"/>
      <c r="I25" s="43"/>
      <c r="J25" s="43"/>
      <c r="K25" s="43"/>
      <c r="L25" s="382" t="s">
        <v>43</v>
      </c>
      <c r="M25" s="382"/>
      <c r="N25" s="382"/>
      <c r="O25" s="382"/>
      <c r="P25" s="43"/>
      <c r="Q25" s="43"/>
      <c r="R25" s="43"/>
      <c r="S25" s="43"/>
      <c r="T25" s="43"/>
      <c r="U25" s="43"/>
      <c r="V25" s="43"/>
      <c r="W25" s="382" t="s">
        <v>44</v>
      </c>
      <c r="X25" s="382"/>
      <c r="Y25" s="382"/>
      <c r="Z25" s="382"/>
      <c r="AA25" s="382"/>
      <c r="AB25" s="382"/>
      <c r="AC25" s="382"/>
      <c r="AD25" s="382"/>
      <c r="AE25" s="382"/>
      <c r="AF25" s="43"/>
      <c r="AG25" s="43"/>
      <c r="AH25" s="43"/>
      <c r="AI25" s="43"/>
      <c r="AJ25" s="43"/>
      <c r="AK25" s="382" t="s">
        <v>45</v>
      </c>
      <c r="AL25" s="382"/>
      <c r="AM25" s="382"/>
      <c r="AN25" s="382"/>
      <c r="AO25" s="382"/>
      <c r="AP25" s="43"/>
      <c r="AQ25" s="46"/>
      <c r="BE25" s="373"/>
    </row>
    <row r="26" spans="2:71" s="2" customFormat="1" ht="14.45" customHeight="1">
      <c r="B26" s="48"/>
      <c r="C26" s="49"/>
      <c r="D26" s="50" t="s">
        <v>46</v>
      </c>
      <c r="E26" s="49"/>
      <c r="F26" s="50" t="s">
        <v>47</v>
      </c>
      <c r="G26" s="49"/>
      <c r="H26" s="49"/>
      <c r="I26" s="49"/>
      <c r="J26" s="49"/>
      <c r="K26" s="49"/>
      <c r="L26" s="383">
        <v>0.21</v>
      </c>
      <c r="M26" s="384"/>
      <c r="N26" s="384"/>
      <c r="O26" s="384"/>
      <c r="P26" s="49"/>
      <c r="Q26" s="49"/>
      <c r="R26" s="49"/>
      <c r="S26" s="49"/>
      <c r="T26" s="49"/>
      <c r="U26" s="49"/>
      <c r="V26" s="49"/>
      <c r="W26" s="385">
        <f>ROUND(AZ51,2)</f>
        <v>0</v>
      </c>
      <c r="X26" s="384"/>
      <c r="Y26" s="384"/>
      <c r="Z26" s="384"/>
      <c r="AA26" s="384"/>
      <c r="AB26" s="384"/>
      <c r="AC26" s="384"/>
      <c r="AD26" s="384"/>
      <c r="AE26" s="384"/>
      <c r="AF26" s="49"/>
      <c r="AG26" s="49"/>
      <c r="AH26" s="49"/>
      <c r="AI26" s="49"/>
      <c r="AJ26" s="49"/>
      <c r="AK26" s="385">
        <f>ROUND(AV51,2)</f>
        <v>0</v>
      </c>
      <c r="AL26" s="384"/>
      <c r="AM26" s="384"/>
      <c r="AN26" s="384"/>
      <c r="AO26" s="384"/>
      <c r="AP26" s="49"/>
      <c r="AQ26" s="51"/>
      <c r="BE26" s="373"/>
    </row>
    <row r="27" spans="2:71" s="2" customFormat="1" ht="14.45" customHeight="1">
      <c r="B27" s="48"/>
      <c r="C27" s="49"/>
      <c r="D27" s="49"/>
      <c r="E27" s="49"/>
      <c r="F27" s="50" t="s">
        <v>48</v>
      </c>
      <c r="G27" s="49"/>
      <c r="H27" s="49"/>
      <c r="I27" s="49"/>
      <c r="J27" s="49"/>
      <c r="K27" s="49"/>
      <c r="L27" s="383">
        <v>0.15</v>
      </c>
      <c r="M27" s="384"/>
      <c r="N27" s="384"/>
      <c r="O27" s="384"/>
      <c r="P27" s="49"/>
      <c r="Q27" s="49"/>
      <c r="R27" s="49"/>
      <c r="S27" s="49"/>
      <c r="T27" s="49"/>
      <c r="U27" s="49"/>
      <c r="V27" s="49"/>
      <c r="W27" s="385">
        <f>ROUND(BA51,2)</f>
        <v>0</v>
      </c>
      <c r="X27" s="384"/>
      <c r="Y27" s="384"/>
      <c r="Z27" s="384"/>
      <c r="AA27" s="384"/>
      <c r="AB27" s="384"/>
      <c r="AC27" s="384"/>
      <c r="AD27" s="384"/>
      <c r="AE27" s="384"/>
      <c r="AF27" s="49"/>
      <c r="AG27" s="49"/>
      <c r="AH27" s="49"/>
      <c r="AI27" s="49"/>
      <c r="AJ27" s="49"/>
      <c r="AK27" s="385">
        <f>ROUND(AW51,2)</f>
        <v>0</v>
      </c>
      <c r="AL27" s="384"/>
      <c r="AM27" s="384"/>
      <c r="AN27" s="384"/>
      <c r="AO27" s="384"/>
      <c r="AP27" s="49"/>
      <c r="AQ27" s="51"/>
      <c r="BE27" s="373"/>
    </row>
    <row r="28" spans="2:71" s="2" customFormat="1" ht="14.45" hidden="1" customHeight="1">
      <c r="B28" s="48"/>
      <c r="C28" s="49"/>
      <c r="D28" s="49"/>
      <c r="E28" s="49"/>
      <c r="F28" s="50" t="s">
        <v>49</v>
      </c>
      <c r="G28" s="49"/>
      <c r="H28" s="49"/>
      <c r="I28" s="49"/>
      <c r="J28" s="49"/>
      <c r="K28" s="49"/>
      <c r="L28" s="383">
        <v>0.21</v>
      </c>
      <c r="M28" s="384"/>
      <c r="N28" s="384"/>
      <c r="O28" s="384"/>
      <c r="P28" s="49"/>
      <c r="Q28" s="49"/>
      <c r="R28" s="49"/>
      <c r="S28" s="49"/>
      <c r="T28" s="49"/>
      <c r="U28" s="49"/>
      <c r="V28" s="49"/>
      <c r="W28" s="385">
        <f>ROUND(BB51,2)</f>
        <v>0</v>
      </c>
      <c r="X28" s="384"/>
      <c r="Y28" s="384"/>
      <c r="Z28" s="384"/>
      <c r="AA28" s="384"/>
      <c r="AB28" s="384"/>
      <c r="AC28" s="384"/>
      <c r="AD28" s="384"/>
      <c r="AE28" s="384"/>
      <c r="AF28" s="49"/>
      <c r="AG28" s="49"/>
      <c r="AH28" s="49"/>
      <c r="AI28" s="49"/>
      <c r="AJ28" s="49"/>
      <c r="AK28" s="385">
        <v>0</v>
      </c>
      <c r="AL28" s="384"/>
      <c r="AM28" s="384"/>
      <c r="AN28" s="384"/>
      <c r="AO28" s="384"/>
      <c r="AP28" s="49"/>
      <c r="AQ28" s="51"/>
      <c r="BE28" s="373"/>
    </row>
    <row r="29" spans="2:71" s="2" customFormat="1" ht="14.45" hidden="1" customHeight="1">
      <c r="B29" s="48"/>
      <c r="C29" s="49"/>
      <c r="D29" s="49"/>
      <c r="E29" s="49"/>
      <c r="F29" s="50" t="s">
        <v>50</v>
      </c>
      <c r="G29" s="49"/>
      <c r="H29" s="49"/>
      <c r="I29" s="49"/>
      <c r="J29" s="49"/>
      <c r="K29" s="49"/>
      <c r="L29" s="383">
        <v>0.15</v>
      </c>
      <c r="M29" s="384"/>
      <c r="N29" s="384"/>
      <c r="O29" s="384"/>
      <c r="P29" s="49"/>
      <c r="Q29" s="49"/>
      <c r="R29" s="49"/>
      <c r="S29" s="49"/>
      <c r="T29" s="49"/>
      <c r="U29" s="49"/>
      <c r="V29" s="49"/>
      <c r="W29" s="385">
        <f>ROUND(BC51,2)</f>
        <v>0</v>
      </c>
      <c r="X29" s="384"/>
      <c r="Y29" s="384"/>
      <c r="Z29" s="384"/>
      <c r="AA29" s="384"/>
      <c r="AB29" s="384"/>
      <c r="AC29" s="384"/>
      <c r="AD29" s="384"/>
      <c r="AE29" s="384"/>
      <c r="AF29" s="49"/>
      <c r="AG29" s="49"/>
      <c r="AH29" s="49"/>
      <c r="AI29" s="49"/>
      <c r="AJ29" s="49"/>
      <c r="AK29" s="385">
        <v>0</v>
      </c>
      <c r="AL29" s="384"/>
      <c r="AM29" s="384"/>
      <c r="AN29" s="384"/>
      <c r="AO29" s="384"/>
      <c r="AP29" s="49"/>
      <c r="AQ29" s="51"/>
      <c r="BE29" s="373"/>
    </row>
    <row r="30" spans="2:71" s="2" customFormat="1" ht="14.45" hidden="1" customHeight="1">
      <c r="B30" s="48"/>
      <c r="C30" s="49"/>
      <c r="D30" s="49"/>
      <c r="E30" s="49"/>
      <c r="F30" s="50" t="s">
        <v>51</v>
      </c>
      <c r="G30" s="49"/>
      <c r="H30" s="49"/>
      <c r="I30" s="49"/>
      <c r="J30" s="49"/>
      <c r="K30" s="49"/>
      <c r="L30" s="383">
        <v>0</v>
      </c>
      <c r="M30" s="384"/>
      <c r="N30" s="384"/>
      <c r="O30" s="384"/>
      <c r="P30" s="49"/>
      <c r="Q30" s="49"/>
      <c r="R30" s="49"/>
      <c r="S30" s="49"/>
      <c r="T30" s="49"/>
      <c r="U30" s="49"/>
      <c r="V30" s="49"/>
      <c r="W30" s="385">
        <f>ROUND(BD51,2)</f>
        <v>0</v>
      </c>
      <c r="X30" s="384"/>
      <c r="Y30" s="384"/>
      <c r="Z30" s="384"/>
      <c r="AA30" s="384"/>
      <c r="AB30" s="384"/>
      <c r="AC30" s="384"/>
      <c r="AD30" s="384"/>
      <c r="AE30" s="384"/>
      <c r="AF30" s="49"/>
      <c r="AG30" s="49"/>
      <c r="AH30" s="49"/>
      <c r="AI30" s="49"/>
      <c r="AJ30" s="49"/>
      <c r="AK30" s="385">
        <v>0</v>
      </c>
      <c r="AL30" s="384"/>
      <c r="AM30" s="384"/>
      <c r="AN30" s="384"/>
      <c r="AO30" s="384"/>
      <c r="AP30" s="49"/>
      <c r="AQ30" s="51"/>
      <c r="BE30" s="373"/>
    </row>
    <row r="31" spans="2:71" s="1" customFormat="1" ht="6.95"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73"/>
    </row>
    <row r="32" spans="2:71" s="1" customFormat="1" ht="25.9" customHeight="1">
      <c r="B32" s="42"/>
      <c r="C32" s="52"/>
      <c r="D32" s="53" t="s">
        <v>52</v>
      </c>
      <c r="E32" s="54"/>
      <c r="F32" s="54"/>
      <c r="G32" s="54"/>
      <c r="H32" s="54"/>
      <c r="I32" s="54"/>
      <c r="J32" s="54"/>
      <c r="K32" s="54"/>
      <c r="L32" s="54"/>
      <c r="M32" s="54"/>
      <c r="N32" s="54"/>
      <c r="O32" s="54"/>
      <c r="P32" s="54"/>
      <c r="Q32" s="54"/>
      <c r="R32" s="54"/>
      <c r="S32" s="54"/>
      <c r="T32" s="55" t="s">
        <v>53</v>
      </c>
      <c r="U32" s="54"/>
      <c r="V32" s="54"/>
      <c r="W32" s="54"/>
      <c r="X32" s="386" t="s">
        <v>54</v>
      </c>
      <c r="Y32" s="387"/>
      <c r="Z32" s="387"/>
      <c r="AA32" s="387"/>
      <c r="AB32" s="387"/>
      <c r="AC32" s="54"/>
      <c r="AD32" s="54"/>
      <c r="AE32" s="54"/>
      <c r="AF32" s="54"/>
      <c r="AG32" s="54"/>
      <c r="AH32" s="54"/>
      <c r="AI32" s="54"/>
      <c r="AJ32" s="54"/>
      <c r="AK32" s="388">
        <f>SUM(AK23:AK30)</f>
        <v>0</v>
      </c>
      <c r="AL32" s="387"/>
      <c r="AM32" s="387"/>
      <c r="AN32" s="387"/>
      <c r="AO32" s="389"/>
      <c r="AP32" s="52"/>
      <c r="AQ32" s="56"/>
      <c r="BE32" s="373"/>
    </row>
    <row r="33" spans="2:56" s="1" customFormat="1" ht="6.95"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5"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5"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50000000000003" customHeight="1">
      <c r="B39" s="42"/>
      <c r="C39" s="63" t="s">
        <v>55</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5"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5" customHeight="1">
      <c r="B41" s="65"/>
      <c r="C41" s="66" t="s">
        <v>15</v>
      </c>
      <c r="D41" s="67"/>
      <c r="E41" s="67"/>
      <c r="F41" s="67"/>
      <c r="G41" s="67"/>
      <c r="H41" s="67"/>
      <c r="I41" s="67"/>
      <c r="J41" s="67"/>
      <c r="K41" s="67"/>
      <c r="L41" s="67" t="str">
        <f>K5</f>
        <v>3750120</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50000000000003" customHeight="1">
      <c r="B42" s="69"/>
      <c r="C42" s="70" t="s">
        <v>18</v>
      </c>
      <c r="D42" s="71"/>
      <c r="E42" s="71"/>
      <c r="F42" s="71"/>
      <c r="G42" s="71"/>
      <c r="H42" s="71"/>
      <c r="I42" s="71"/>
      <c r="J42" s="71"/>
      <c r="K42" s="71"/>
      <c r="L42" s="390" t="str">
        <f>K6</f>
        <v>Oprava opěrné zídky v areálu DDM</v>
      </c>
      <c r="M42" s="391"/>
      <c r="N42" s="391"/>
      <c r="O42" s="391"/>
      <c r="P42" s="391"/>
      <c r="Q42" s="391"/>
      <c r="R42" s="391"/>
      <c r="S42" s="391"/>
      <c r="T42" s="391"/>
      <c r="U42" s="391"/>
      <c r="V42" s="391"/>
      <c r="W42" s="391"/>
      <c r="X42" s="391"/>
      <c r="Y42" s="391"/>
      <c r="Z42" s="391"/>
      <c r="AA42" s="391"/>
      <c r="AB42" s="391"/>
      <c r="AC42" s="391"/>
      <c r="AD42" s="391"/>
      <c r="AE42" s="391"/>
      <c r="AF42" s="391"/>
      <c r="AG42" s="391"/>
      <c r="AH42" s="391"/>
      <c r="AI42" s="391"/>
      <c r="AJ42" s="391"/>
      <c r="AK42" s="391"/>
      <c r="AL42" s="391"/>
      <c r="AM42" s="391"/>
      <c r="AN42" s="391"/>
      <c r="AO42" s="391"/>
      <c r="AP42" s="71"/>
      <c r="AQ42" s="71"/>
      <c r="AR42" s="72"/>
    </row>
    <row r="43" spans="2:56" s="1" customFormat="1" ht="6.95"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c r="B44" s="42"/>
      <c r="C44" s="66" t="s">
        <v>24</v>
      </c>
      <c r="D44" s="64"/>
      <c r="E44" s="64"/>
      <c r="F44" s="64"/>
      <c r="G44" s="64"/>
      <c r="H44" s="64"/>
      <c r="I44" s="64"/>
      <c r="J44" s="64"/>
      <c r="K44" s="64"/>
      <c r="L44" s="73" t="str">
        <f>IF(K8="","",K8)</f>
        <v>Šternberk</v>
      </c>
      <c r="M44" s="64"/>
      <c r="N44" s="64"/>
      <c r="O44" s="64"/>
      <c r="P44" s="64"/>
      <c r="Q44" s="64"/>
      <c r="R44" s="64"/>
      <c r="S44" s="64"/>
      <c r="T44" s="64"/>
      <c r="U44" s="64"/>
      <c r="V44" s="64"/>
      <c r="W44" s="64"/>
      <c r="X44" s="64"/>
      <c r="Y44" s="64"/>
      <c r="Z44" s="64"/>
      <c r="AA44" s="64"/>
      <c r="AB44" s="64"/>
      <c r="AC44" s="64"/>
      <c r="AD44" s="64"/>
      <c r="AE44" s="64"/>
      <c r="AF44" s="64"/>
      <c r="AG44" s="64"/>
      <c r="AH44" s="64"/>
      <c r="AI44" s="66" t="s">
        <v>26</v>
      </c>
      <c r="AJ44" s="64"/>
      <c r="AK44" s="64"/>
      <c r="AL44" s="64"/>
      <c r="AM44" s="392" t="str">
        <f>IF(AN8= "","",AN8)</f>
        <v>20. 6. 2020</v>
      </c>
      <c r="AN44" s="392"/>
      <c r="AO44" s="64"/>
      <c r="AP44" s="64"/>
      <c r="AQ44" s="64"/>
      <c r="AR44" s="62"/>
    </row>
    <row r="45" spans="2:56" s="1" customFormat="1" ht="6.95"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c r="B46" s="42"/>
      <c r="C46" s="66" t="s">
        <v>28</v>
      </c>
      <c r="D46" s="64"/>
      <c r="E46" s="64"/>
      <c r="F46" s="64"/>
      <c r="G46" s="64"/>
      <c r="H46" s="64"/>
      <c r="I46" s="64"/>
      <c r="J46" s="64"/>
      <c r="K46" s="64"/>
      <c r="L46" s="67" t="str">
        <f>IF(E11= "","",E11)</f>
        <v>Město Šternberk</v>
      </c>
      <c r="M46" s="64"/>
      <c r="N46" s="64"/>
      <c r="O46" s="64"/>
      <c r="P46" s="64"/>
      <c r="Q46" s="64"/>
      <c r="R46" s="64"/>
      <c r="S46" s="64"/>
      <c r="T46" s="64"/>
      <c r="U46" s="64"/>
      <c r="V46" s="64"/>
      <c r="W46" s="64"/>
      <c r="X46" s="64"/>
      <c r="Y46" s="64"/>
      <c r="Z46" s="64"/>
      <c r="AA46" s="64"/>
      <c r="AB46" s="64"/>
      <c r="AC46" s="64"/>
      <c r="AD46" s="64"/>
      <c r="AE46" s="64"/>
      <c r="AF46" s="64"/>
      <c r="AG46" s="64"/>
      <c r="AH46" s="64"/>
      <c r="AI46" s="66" t="s">
        <v>36</v>
      </c>
      <c r="AJ46" s="64"/>
      <c r="AK46" s="64"/>
      <c r="AL46" s="64"/>
      <c r="AM46" s="393" t="str">
        <f>IF(E17="","",E17)</f>
        <v>Ing.Arch. Jiří Kováříček</v>
      </c>
      <c r="AN46" s="393"/>
      <c r="AO46" s="393"/>
      <c r="AP46" s="393"/>
      <c r="AQ46" s="64"/>
      <c r="AR46" s="62"/>
      <c r="AS46" s="394" t="s">
        <v>56</v>
      </c>
      <c r="AT46" s="395"/>
      <c r="AU46" s="75"/>
      <c r="AV46" s="75"/>
      <c r="AW46" s="75"/>
      <c r="AX46" s="75"/>
      <c r="AY46" s="75"/>
      <c r="AZ46" s="75"/>
      <c r="BA46" s="75"/>
      <c r="BB46" s="75"/>
      <c r="BC46" s="75"/>
      <c r="BD46" s="76"/>
    </row>
    <row r="47" spans="2:56" s="1" customFormat="1">
      <c r="B47" s="42"/>
      <c r="C47" s="66" t="s">
        <v>34</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96"/>
      <c r="AT47" s="397"/>
      <c r="AU47" s="77"/>
      <c r="AV47" s="77"/>
      <c r="AW47" s="77"/>
      <c r="AX47" s="77"/>
      <c r="AY47" s="77"/>
      <c r="AZ47" s="77"/>
      <c r="BA47" s="77"/>
      <c r="BB47" s="77"/>
      <c r="BC47" s="77"/>
      <c r="BD47" s="78"/>
    </row>
    <row r="48" spans="2:56" s="1" customFormat="1" ht="10.9"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98"/>
      <c r="AT48" s="399"/>
      <c r="AU48" s="43"/>
      <c r="AV48" s="43"/>
      <c r="AW48" s="43"/>
      <c r="AX48" s="43"/>
      <c r="AY48" s="43"/>
      <c r="AZ48" s="43"/>
      <c r="BA48" s="43"/>
      <c r="BB48" s="43"/>
      <c r="BC48" s="43"/>
      <c r="BD48" s="79"/>
    </row>
    <row r="49" spans="1:91" s="1" customFormat="1" ht="29.25" customHeight="1">
      <c r="B49" s="42"/>
      <c r="C49" s="400" t="s">
        <v>57</v>
      </c>
      <c r="D49" s="401"/>
      <c r="E49" s="401"/>
      <c r="F49" s="401"/>
      <c r="G49" s="401"/>
      <c r="H49" s="80"/>
      <c r="I49" s="402" t="s">
        <v>58</v>
      </c>
      <c r="J49" s="401"/>
      <c r="K49" s="401"/>
      <c r="L49" s="401"/>
      <c r="M49" s="401"/>
      <c r="N49" s="401"/>
      <c r="O49" s="401"/>
      <c r="P49" s="401"/>
      <c r="Q49" s="401"/>
      <c r="R49" s="401"/>
      <c r="S49" s="401"/>
      <c r="T49" s="401"/>
      <c r="U49" s="401"/>
      <c r="V49" s="401"/>
      <c r="W49" s="401"/>
      <c r="X49" s="401"/>
      <c r="Y49" s="401"/>
      <c r="Z49" s="401"/>
      <c r="AA49" s="401"/>
      <c r="AB49" s="401"/>
      <c r="AC49" s="401"/>
      <c r="AD49" s="401"/>
      <c r="AE49" s="401"/>
      <c r="AF49" s="401"/>
      <c r="AG49" s="403" t="s">
        <v>59</v>
      </c>
      <c r="AH49" s="401"/>
      <c r="AI49" s="401"/>
      <c r="AJ49" s="401"/>
      <c r="AK49" s="401"/>
      <c r="AL49" s="401"/>
      <c r="AM49" s="401"/>
      <c r="AN49" s="402" t="s">
        <v>60</v>
      </c>
      <c r="AO49" s="401"/>
      <c r="AP49" s="401"/>
      <c r="AQ49" s="81" t="s">
        <v>61</v>
      </c>
      <c r="AR49" s="62"/>
      <c r="AS49" s="82" t="s">
        <v>62</v>
      </c>
      <c r="AT49" s="83" t="s">
        <v>63</v>
      </c>
      <c r="AU49" s="83" t="s">
        <v>64</v>
      </c>
      <c r="AV49" s="83" t="s">
        <v>65</v>
      </c>
      <c r="AW49" s="83" t="s">
        <v>66</v>
      </c>
      <c r="AX49" s="83" t="s">
        <v>67</v>
      </c>
      <c r="AY49" s="83" t="s">
        <v>68</v>
      </c>
      <c r="AZ49" s="83" t="s">
        <v>69</v>
      </c>
      <c r="BA49" s="83" t="s">
        <v>70</v>
      </c>
      <c r="BB49" s="83" t="s">
        <v>71</v>
      </c>
      <c r="BC49" s="83" t="s">
        <v>72</v>
      </c>
      <c r="BD49" s="84" t="s">
        <v>73</v>
      </c>
    </row>
    <row r="50" spans="1:91" s="1" customFormat="1" ht="10.9"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50000000000003" customHeight="1">
      <c r="B51" s="69"/>
      <c r="C51" s="88" t="s">
        <v>74</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411">
        <f>ROUND(AG52+AG57,2)</f>
        <v>0</v>
      </c>
      <c r="AH51" s="411"/>
      <c r="AI51" s="411"/>
      <c r="AJ51" s="411"/>
      <c r="AK51" s="411"/>
      <c r="AL51" s="411"/>
      <c r="AM51" s="411"/>
      <c r="AN51" s="412">
        <f t="shared" ref="AN51:AN57" si="0">SUM(AG51,AT51)</f>
        <v>0</v>
      </c>
      <c r="AO51" s="412"/>
      <c r="AP51" s="412"/>
      <c r="AQ51" s="90" t="s">
        <v>23</v>
      </c>
      <c r="AR51" s="72"/>
      <c r="AS51" s="91">
        <f>ROUND(AS52+AS57,2)</f>
        <v>0</v>
      </c>
      <c r="AT51" s="92">
        <f t="shared" ref="AT51:AT57" si="1">ROUND(SUM(AV51:AW51),2)</f>
        <v>0</v>
      </c>
      <c r="AU51" s="93">
        <f>ROUND(AU52+AU57,5)</f>
        <v>0</v>
      </c>
      <c r="AV51" s="92">
        <f>ROUND(AZ51*L26,2)</f>
        <v>0</v>
      </c>
      <c r="AW51" s="92">
        <f>ROUND(BA51*L27,2)</f>
        <v>0</v>
      </c>
      <c r="AX51" s="92">
        <f>ROUND(BB51*L26,2)</f>
        <v>0</v>
      </c>
      <c r="AY51" s="92">
        <f>ROUND(BC51*L27,2)</f>
        <v>0</v>
      </c>
      <c r="AZ51" s="92">
        <f>ROUND(AZ52+AZ57,2)</f>
        <v>0</v>
      </c>
      <c r="BA51" s="92">
        <f>ROUND(BA52+BA57,2)</f>
        <v>0</v>
      </c>
      <c r="BB51" s="92">
        <f>ROUND(BB52+BB57,2)</f>
        <v>0</v>
      </c>
      <c r="BC51" s="92">
        <f>ROUND(BC52+BC57,2)</f>
        <v>0</v>
      </c>
      <c r="BD51" s="94">
        <f>ROUND(BD52+BD57,2)</f>
        <v>0</v>
      </c>
      <c r="BS51" s="95" t="s">
        <v>75</v>
      </c>
      <c r="BT51" s="95" t="s">
        <v>76</v>
      </c>
      <c r="BU51" s="96" t="s">
        <v>77</v>
      </c>
      <c r="BV51" s="95" t="s">
        <v>78</v>
      </c>
      <c r="BW51" s="95" t="s">
        <v>7</v>
      </c>
      <c r="BX51" s="95" t="s">
        <v>79</v>
      </c>
      <c r="CL51" s="95" t="s">
        <v>21</v>
      </c>
    </row>
    <row r="52" spans="1:91" s="5" customFormat="1" ht="22.5" customHeight="1">
      <c r="B52" s="97"/>
      <c r="C52" s="98"/>
      <c r="D52" s="407" t="s">
        <v>80</v>
      </c>
      <c r="E52" s="407"/>
      <c r="F52" s="407"/>
      <c r="G52" s="407"/>
      <c r="H52" s="407"/>
      <c r="I52" s="99"/>
      <c r="J52" s="407" t="s">
        <v>81</v>
      </c>
      <c r="K52" s="407"/>
      <c r="L52" s="407"/>
      <c r="M52" s="407"/>
      <c r="N52" s="407"/>
      <c r="O52" s="407"/>
      <c r="P52" s="407"/>
      <c r="Q52" s="407"/>
      <c r="R52" s="407"/>
      <c r="S52" s="407"/>
      <c r="T52" s="407"/>
      <c r="U52" s="407"/>
      <c r="V52" s="407"/>
      <c r="W52" s="407"/>
      <c r="X52" s="407"/>
      <c r="Y52" s="407"/>
      <c r="Z52" s="407"/>
      <c r="AA52" s="407"/>
      <c r="AB52" s="407"/>
      <c r="AC52" s="407"/>
      <c r="AD52" s="407"/>
      <c r="AE52" s="407"/>
      <c r="AF52" s="407"/>
      <c r="AG52" s="406">
        <f>ROUND(SUM(AG53:AG56),2)</f>
        <v>0</v>
      </c>
      <c r="AH52" s="405"/>
      <c r="AI52" s="405"/>
      <c r="AJ52" s="405"/>
      <c r="AK52" s="405"/>
      <c r="AL52" s="405"/>
      <c r="AM52" s="405"/>
      <c r="AN52" s="404">
        <f t="shared" si="0"/>
        <v>0</v>
      </c>
      <c r="AO52" s="405"/>
      <c r="AP52" s="405"/>
      <c r="AQ52" s="100" t="s">
        <v>82</v>
      </c>
      <c r="AR52" s="101"/>
      <c r="AS52" s="102">
        <f>ROUND(SUM(AS53:AS56),2)</f>
        <v>0</v>
      </c>
      <c r="AT52" s="103">
        <f t="shared" si="1"/>
        <v>0</v>
      </c>
      <c r="AU52" s="104">
        <f>ROUND(SUM(AU53:AU56),5)</f>
        <v>0</v>
      </c>
      <c r="AV52" s="103">
        <f>ROUND(AZ52*L26,2)</f>
        <v>0</v>
      </c>
      <c r="AW52" s="103">
        <f>ROUND(BA52*L27,2)</f>
        <v>0</v>
      </c>
      <c r="AX52" s="103">
        <f>ROUND(BB52*L26,2)</f>
        <v>0</v>
      </c>
      <c r="AY52" s="103">
        <f>ROUND(BC52*L27,2)</f>
        <v>0</v>
      </c>
      <c r="AZ52" s="103">
        <f>ROUND(SUM(AZ53:AZ56),2)</f>
        <v>0</v>
      </c>
      <c r="BA52" s="103">
        <f>ROUND(SUM(BA53:BA56),2)</f>
        <v>0</v>
      </c>
      <c r="BB52" s="103">
        <f>ROUND(SUM(BB53:BB56),2)</f>
        <v>0</v>
      </c>
      <c r="BC52" s="103">
        <f>ROUND(SUM(BC53:BC56),2)</f>
        <v>0</v>
      </c>
      <c r="BD52" s="105">
        <f>ROUND(SUM(BD53:BD56),2)</f>
        <v>0</v>
      </c>
      <c r="BS52" s="106" t="s">
        <v>75</v>
      </c>
      <c r="BT52" s="106" t="s">
        <v>83</v>
      </c>
      <c r="BU52" s="106" t="s">
        <v>77</v>
      </c>
      <c r="BV52" s="106" t="s">
        <v>78</v>
      </c>
      <c r="BW52" s="106" t="s">
        <v>84</v>
      </c>
      <c r="BX52" s="106" t="s">
        <v>7</v>
      </c>
      <c r="CL52" s="106" t="s">
        <v>21</v>
      </c>
      <c r="CM52" s="106" t="s">
        <v>85</v>
      </c>
    </row>
    <row r="53" spans="1:91" s="6" customFormat="1" ht="22.5" customHeight="1">
      <c r="A53" s="107" t="s">
        <v>86</v>
      </c>
      <c r="B53" s="108"/>
      <c r="C53" s="109"/>
      <c r="D53" s="109"/>
      <c r="E53" s="410" t="s">
        <v>83</v>
      </c>
      <c r="F53" s="410"/>
      <c r="G53" s="410"/>
      <c r="H53" s="410"/>
      <c r="I53" s="410"/>
      <c r="J53" s="109"/>
      <c r="K53" s="410" t="s">
        <v>87</v>
      </c>
      <c r="L53" s="410"/>
      <c r="M53" s="410"/>
      <c r="N53" s="410"/>
      <c r="O53" s="410"/>
      <c r="P53" s="410"/>
      <c r="Q53" s="410"/>
      <c r="R53" s="410"/>
      <c r="S53" s="410"/>
      <c r="T53" s="410"/>
      <c r="U53" s="410"/>
      <c r="V53" s="410"/>
      <c r="W53" s="410"/>
      <c r="X53" s="410"/>
      <c r="Y53" s="410"/>
      <c r="Z53" s="410"/>
      <c r="AA53" s="410"/>
      <c r="AB53" s="410"/>
      <c r="AC53" s="410"/>
      <c r="AD53" s="410"/>
      <c r="AE53" s="410"/>
      <c r="AF53" s="410"/>
      <c r="AG53" s="408">
        <f>'1 - dmt a bourání'!J29</f>
        <v>0</v>
      </c>
      <c r="AH53" s="409"/>
      <c r="AI53" s="409"/>
      <c r="AJ53" s="409"/>
      <c r="AK53" s="409"/>
      <c r="AL53" s="409"/>
      <c r="AM53" s="409"/>
      <c r="AN53" s="408">
        <f t="shared" si="0"/>
        <v>0</v>
      </c>
      <c r="AO53" s="409"/>
      <c r="AP53" s="409"/>
      <c r="AQ53" s="110" t="s">
        <v>88</v>
      </c>
      <c r="AR53" s="111"/>
      <c r="AS53" s="112">
        <v>0</v>
      </c>
      <c r="AT53" s="113">
        <f t="shared" si="1"/>
        <v>0</v>
      </c>
      <c r="AU53" s="114">
        <f>'1 - dmt a bourání'!P88</f>
        <v>0</v>
      </c>
      <c r="AV53" s="113">
        <f>'1 - dmt a bourání'!J32</f>
        <v>0</v>
      </c>
      <c r="AW53" s="113">
        <f>'1 - dmt a bourání'!J33</f>
        <v>0</v>
      </c>
      <c r="AX53" s="113">
        <f>'1 - dmt a bourání'!J34</f>
        <v>0</v>
      </c>
      <c r="AY53" s="113">
        <f>'1 - dmt a bourání'!J35</f>
        <v>0</v>
      </c>
      <c r="AZ53" s="113">
        <f>'1 - dmt a bourání'!F32</f>
        <v>0</v>
      </c>
      <c r="BA53" s="113">
        <f>'1 - dmt a bourání'!F33</f>
        <v>0</v>
      </c>
      <c r="BB53" s="113">
        <f>'1 - dmt a bourání'!F34</f>
        <v>0</v>
      </c>
      <c r="BC53" s="113">
        <f>'1 - dmt a bourání'!F35</f>
        <v>0</v>
      </c>
      <c r="BD53" s="115">
        <f>'1 - dmt a bourání'!F36</f>
        <v>0</v>
      </c>
      <c r="BT53" s="116" t="s">
        <v>85</v>
      </c>
      <c r="BV53" s="116" t="s">
        <v>78</v>
      </c>
      <c r="BW53" s="116" t="s">
        <v>89</v>
      </c>
      <c r="BX53" s="116" t="s">
        <v>84</v>
      </c>
      <c r="CL53" s="116" t="s">
        <v>21</v>
      </c>
    </row>
    <row r="54" spans="1:91" s="6" customFormat="1" ht="22.5" customHeight="1">
      <c r="A54" s="107" t="s">
        <v>86</v>
      </c>
      <c r="B54" s="108"/>
      <c r="C54" s="109"/>
      <c r="D54" s="109"/>
      <c r="E54" s="410" t="s">
        <v>85</v>
      </c>
      <c r="F54" s="410"/>
      <c r="G54" s="410"/>
      <c r="H54" s="410"/>
      <c r="I54" s="410"/>
      <c r="J54" s="109"/>
      <c r="K54" s="410" t="s">
        <v>90</v>
      </c>
      <c r="L54" s="410"/>
      <c r="M54" s="410"/>
      <c r="N54" s="410"/>
      <c r="O54" s="410"/>
      <c r="P54" s="410"/>
      <c r="Q54" s="410"/>
      <c r="R54" s="410"/>
      <c r="S54" s="410"/>
      <c r="T54" s="410"/>
      <c r="U54" s="410"/>
      <c r="V54" s="410"/>
      <c r="W54" s="410"/>
      <c r="X54" s="410"/>
      <c r="Y54" s="410"/>
      <c r="Z54" s="410"/>
      <c r="AA54" s="410"/>
      <c r="AB54" s="410"/>
      <c r="AC54" s="410"/>
      <c r="AD54" s="410"/>
      <c r="AE54" s="410"/>
      <c r="AF54" s="410"/>
      <c r="AG54" s="408">
        <f>'2 - zpevnené plochy, povrchy'!J29</f>
        <v>0</v>
      </c>
      <c r="AH54" s="409"/>
      <c r="AI54" s="409"/>
      <c r="AJ54" s="409"/>
      <c r="AK54" s="409"/>
      <c r="AL54" s="409"/>
      <c r="AM54" s="409"/>
      <c r="AN54" s="408">
        <f t="shared" si="0"/>
        <v>0</v>
      </c>
      <c r="AO54" s="409"/>
      <c r="AP54" s="409"/>
      <c r="AQ54" s="110" t="s">
        <v>88</v>
      </c>
      <c r="AR54" s="111"/>
      <c r="AS54" s="112">
        <v>0</v>
      </c>
      <c r="AT54" s="113">
        <f t="shared" si="1"/>
        <v>0</v>
      </c>
      <c r="AU54" s="114">
        <f>'2 - zpevnené plochy, povrchy'!P91</f>
        <v>0</v>
      </c>
      <c r="AV54" s="113">
        <f>'2 - zpevnené plochy, povrchy'!J32</f>
        <v>0</v>
      </c>
      <c r="AW54" s="113">
        <f>'2 - zpevnené plochy, povrchy'!J33</f>
        <v>0</v>
      </c>
      <c r="AX54" s="113">
        <f>'2 - zpevnené plochy, povrchy'!J34</f>
        <v>0</v>
      </c>
      <c r="AY54" s="113">
        <f>'2 - zpevnené plochy, povrchy'!J35</f>
        <v>0</v>
      </c>
      <c r="AZ54" s="113">
        <f>'2 - zpevnené plochy, povrchy'!F32</f>
        <v>0</v>
      </c>
      <c r="BA54" s="113">
        <f>'2 - zpevnené plochy, povrchy'!F33</f>
        <v>0</v>
      </c>
      <c r="BB54" s="113">
        <f>'2 - zpevnené plochy, povrchy'!F34</f>
        <v>0</v>
      </c>
      <c r="BC54" s="113">
        <f>'2 - zpevnené plochy, povrchy'!F35</f>
        <v>0</v>
      </c>
      <c r="BD54" s="115">
        <f>'2 - zpevnené plochy, povrchy'!F36</f>
        <v>0</v>
      </c>
      <c r="BT54" s="116" t="s">
        <v>85</v>
      </c>
      <c r="BV54" s="116" t="s">
        <v>78</v>
      </c>
      <c r="BW54" s="116" t="s">
        <v>91</v>
      </c>
      <c r="BX54" s="116" t="s">
        <v>84</v>
      </c>
      <c r="CL54" s="116" t="s">
        <v>21</v>
      </c>
    </row>
    <row r="55" spans="1:91" s="6" customFormat="1" ht="22.5" customHeight="1">
      <c r="A55" s="107" t="s">
        <v>86</v>
      </c>
      <c r="B55" s="108"/>
      <c r="C55" s="109"/>
      <c r="D55" s="109"/>
      <c r="E55" s="410" t="s">
        <v>92</v>
      </c>
      <c r="F55" s="410"/>
      <c r="G55" s="410"/>
      <c r="H55" s="410"/>
      <c r="I55" s="410"/>
      <c r="J55" s="109"/>
      <c r="K55" s="410" t="s">
        <v>93</v>
      </c>
      <c r="L55" s="410"/>
      <c r="M55" s="410"/>
      <c r="N55" s="410"/>
      <c r="O55" s="410"/>
      <c r="P55" s="410"/>
      <c r="Q55" s="410"/>
      <c r="R55" s="410"/>
      <c r="S55" s="410"/>
      <c r="T55" s="410"/>
      <c r="U55" s="410"/>
      <c r="V55" s="410"/>
      <c r="W55" s="410"/>
      <c r="X55" s="410"/>
      <c r="Y55" s="410"/>
      <c r="Z55" s="410"/>
      <c r="AA55" s="410"/>
      <c r="AB55" s="410"/>
      <c r="AC55" s="410"/>
      <c r="AD55" s="410"/>
      <c r="AE55" s="410"/>
      <c r="AF55" s="410"/>
      <c r="AG55" s="408">
        <f>'3 - opěrna zídka, schodiště'!J29</f>
        <v>0</v>
      </c>
      <c r="AH55" s="409"/>
      <c r="AI55" s="409"/>
      <c r="AJ55" s="409"/>
      <c r="AK55" s="409"/>
      <c r="AL55" s="409"/>
      <c r="AM55" s="409"/>
      <c r="AN55" s="408">
        <f t="shared" si="0"/>
        <v>0</v>
      </c>
      <c r="AO55" s="409"/>
      <c r="AP55" s="409"/>
      <c r="AQ55" s="110" t="s">
        <v>88</v>
      </c>
      <c r="AR55" s="111"/>
      <c r="AS55" s="112">
        <v>0</v>
      </c>
      <c r="AT55" s="113">
        <f t="shared" si="1"/>
        <v>0</v>
      </c>
      <c r="AU55" s="114">
        <f>'3 - opěrna zídka, schodiště'!P91</f>
        <v>0</v>
      </c>
      <c r="AV55" s="113">
        <f>'3 - opěrna zídka, schodiště'!J32</f>
        <v>0</v>
      </c>
      <c r="AW55" s="113">
        <f>'3 - opěrna zídka, schodiště'!J33</f>
        <v>0</v>
      </c>
      <c r="AX55" s="113">
        <f>'3 - opěrna zídka, schodiště'!J34</f>
        <v>0</v>
      </c>
      <c r="AY55" s="113">
        <f>'3 - opěrna zídka, schodiště'!J35</f>
        <v>0</v>
      </c>
      <c r="AZ55" s="113">
        <f>'3 - opěrna zídka, schodiště'!F32</f>
        <v>0</v>
      </c>
      <c r="BA55" s="113">
        <f>'3 - opěrna zídka, schodiště'!F33</f>
        <v>0</v>
      </c>
      <c r="BB55" s="113">
        <f>'3 - opěrna zídka, schodiště'!F34</f>
        <v>0</v>
      </c>
      <c r="BC55" s="113">
        <f>'3 - opěrna zídka, schodiště'!F35</f>
        <v>0</v>
      </c>
      <c r="BD55" s="115">
        <f>'3 - opěrna zídka, schodiště'!F36</f>
        <v>0</v>
      </c>
      <c r="BT55" s="116" t="s">
        <v>85</v>
      </c>
      <c r="BV55" s="116" t="s">
        <v>78</v>
      </c>
      <c r="BW55" s="116" t="s">
        <v>94</v>
      </c>
      <c r="BX55" s="116" t="s">
        <v>84</v>
      </c>
      <c r="CL55" s="116" t="s">
        <v>21</v>
      </c>
    </row>
    <row r="56" spans="1:91" s="6" customFormat="1" ht="22.5" customHeight="1">
      <c r="A56" s="107" t="s">
        <v>86</v>
      </c>
      <c r="B56" s="108"/>
      <c r="C56" s="109"/>
      <c r="D56" s="109"/>
      <c r="E56" s="410" t="s">
        <v>95</v>
      </c>
      <c r="F56" s="410"/>
      <c r="G56" s="410"/>
      <c r="H56" s="410"/>
      <c r="I56" s="410"/>
      <c r="J56" s="109"/>
      <c r="K56" s="410" t="s">
        <v>96</v>
      </c>
      <c r="L56" s="410"/>
      <c r="M56" s="410"/>
      <c r="N56" s="410"/>
      <c r="O56" s="410"/>
      <c r="P56" s="410"/>
      <c r="Q56" s="410"/>
      <c r="R56" s="410"/>
      <c r="S56" s="410"/>
      <c r="T56" s="410"/>
      <c r="U56" s="410"/>
      <c r="V56" s="410"/>
      <c r="W56" s="410"/>
      <c r="X56" s="410"/>
      <c r="Y56" s="410"/>
      <c r="Z56" s="410"/>
      <c r="AA56" s="410"/>
      <c r="AB56" s="410"/>
      <c r="AC56" s="410"/>
      <c r="AD56" s="410"/>
      <c r="AE56" s="410"/>
      <c r="AF56" s="410"/>
      <c r="AG56" s="408">
        <f>'4 - revize hydroizolace'!J29</f>
        <v>0</v>
      </c>
      <c r="AH56" s="409"/>
      <c r="AI56" s="409"/>
      <c r="AJ56" s="409"/>
      <c r="AK56" s="409"/>
      <c r="AL56" s="409"/>
      <c r="AM56" s="409"/>
      <c r="AN56" s="408">
        <f t="shared" si="0"/>
        <v>0</v>
      </c>
      <c r="AO56" s="409"/>
      <c r="AP56" s="409"/>
      <c r="AQ56" s="110" t="s">
        <v>88</v>
      </c>
      <c r="AR56" s="111"/>
      <c r="AS56" s="112">
        <v>0</v>
      </c>
      <c r="AT56" s="113">
        <f t="shared" si="1"/>
        <v>0</v>
      </c>
      <c r="AU56" s="114">
        <f>'4 - revize hydroizolace'!P90</f>
        <v>0</v>
      </c>
      <c r="AV56" s="113">
        <f>'4 - revize hydroizolace'!J32</f>
        <v>0</v>
      </c>
      <c r="AW56" s="113">
        <f>'4 - revize hydroizolace'!J33</f>
        <v>0</v>
      </c>
      <c r="AX56" s="113">
        <f>'4 - revize hydroizolace'!J34</f>
        <v>0</v>
      </c>
      <c r="AY56" s="113">
        <f>'4 - revize hydroizolace'!J35</f>
        <v>0</v>
      </c>
      <c r="AZ56" s="113">
        <f>'4 - revize hydroizolace'!F32</f>
        <v>0</v>
      </c>
      <c r="BA56" s="113">
        <f>'4 - revize hydroizolace'!F33</f>
        <v>0</v>
      </c>
      <c r="BB56" s="113">
        <f>'4 - revize hydroizolace'!F34</f>
        <v>0</v>
      </c>
      <c r="BC56" s="113">
        <f>'4 - revize hydroizolace'!F35</f>
        <v>0</v>
      </c>
      <c r="BD56" s="115">
        <f>'4 - revize hydroizolace'!F36</f>
        <v>0</v>
      </c>
      <c r="BT56" s="116" t="s">
        <v>85</v>
      </c>
      <c r="BV56" s="116" t="s">
        <v>78</v>
      </c>
      <c r="BW56" s="116" t="s">
        <v>97</v>
      </c>
      <c r="BX56" s="116" t="s">
        <v>84</v>
      </c>
      <c r="CL56" s="116" t="s">
        <v>21</v>
      </c>
    </row>
    <row r="57" spans="1:91" s="5" customFormat="1" ht="22.5" customHeight="1">
      <c r="A57" s="107" t="s">
        <v>86</v>
      </c>
      <c r="B57" s="97"/>
      <c r="C57" s="98"/>
      <c r="D57" s="407" t="s">
        <v>98</v>
      </c>
      <c r="E57" s="407"/>
      <c r="F57" s="407"/>
      <c r="G57" s="407"/>
      <c r="H57" s="407"/>
      <c r="I57" s="99"/>
      <c r="J57" s="407" t="s">
        <v>99</v>
      </c>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4">
        <f>'VRN - Vedlejší náklady'!J27</f>
        <v>0</v>
      </c>
      <c r="AH57" s="405"/>
      <c r="AI57" s="405"/>
      <c r="AJ57" s="405"/>
      <c r="AK57" s="405"/>
      <c r="AL57" s="405"/>
      <c r="AM57" s="405"/>
      <c r="AN57" s="404">
        <f t="shared" si="0"/>
        <v>0</v>
      </c>
      <c r="AO57" s="405"/>
      <c r="AP57" s="405"/>
      <c r="AQ57" s="100" t="s">
        <v>82</v>
      </c>
      <c r="AR57" s="101"/>
      <c r="AS57" s="117">
        <v>0</v>
      </c>
      <c r="AT57" s="118">
        <f t="shared" si="1"/>
        <v>0</v>
      </c>
      <c r="AU57" s="119">
        <f>'VRN - Vedlejší náklady'!P78</f>
        <v>0</v>
      </c>
      <c r="AV57" s="118">
        <f>'VRN - Vedlejší náklady'!J30</f>
        <v>0</v>
      </c>
      <c r="AW57" s="118">
        <f>'VRN - Vedlejší náklady'!J31</f>
        <v>0</v>
      </c>
      <c r="AX57" s="118">
        <f>'VRN - Vedlejší náklady'!J32</f>
        <v>0</v>
      </c>
      <c r="AY57" s="118">
        <f>'VRN - Vedlejší náklady'!J33</f>
        <v>0</v>
      </c>
      <c r="AZ57" s="118">
        <f>'VRN - Vedlejší náklady'!F30</f>
        <v>0</v>
      </c>
      <c r="BA57" s="118">
        <f>'VRN - Vedlejší náklady'!F31</f>
        <v>0</v>
      </c>
      <c r="BB57" s="118">
        <f>'VRN - Vedlejší náklady'!F32</f>
        <v>0</v>
      </c>
      <c r="BC57" s="118">
        <f>'VRN - Vedlejší náklady'!F33</f>
        <v>0</v>
      </c>
      <c r="BD57" s="120">
        <f>'VRN - Vedlejší náklady'!F34</f>
        <v>0</v>
      </c>
      <c r="BT57" s="106" t="s">
        <v>83</v>
      </c>
      <c r="BV57" s="106" t="s">
        <v>78</v>
      </c>
      <c r="BW57" s="106" t="s">
        <v>100</v>
      </c>
      <c r="BX57" s="106" t="s">
        <v>7</v>
      </c>
      <c r="CL57" s="106" t="s">
        <v>21</v>
      </c>
      <c r="CM57" s="106" t="s">
        <v>85</v>
      </c>
    </row>
    <row r="58" spans="1:91" s="1" customFormat="1" ht="30" customHeight="1">
      <c r="B58" s="42"/>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2"/>
    </row>
    <row r="59" spans="1:91" s="1" customFormat="1" ht="6.95" customHeight="1">
      <c r="B59" s="57"/>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62"/>
    </row>
  </sheetData>
  <sheetProtection algorithmName="SHA-512" hashValue="Zd3d0ha2QVky6oibZ4fg5gBA11brfYjPheBCcm+ut2mUQun09HsvTAFJr7cDE8nAmIKfaBuKguKsbGISMjzVsQ==" saltValue="Al1PD3bjk+k5ku/oDjnDzQ==" spinCount="100000" sheet="1" objects="1" scenarios="1" formatCells="0" formatColumns="0" formatRows="0" sort="0" autoFilter="0"/>
  <mergeCells count="61">
    <mergeCell ref="AG51:AM51"/>
    <mergeCell ref="AN51:AP51"/>
    <mergeCell ref="AR2:BE2"/>
    <mergeCell ref="AN56:AP56"/>
    <mergeCell ref="AG56:AM56"/>
    <mergeCell ref="E56:I56"/>
    <mergeCell ref="K56:AF56"/>
    <mergeCell ref="AN57:AP57"/>
    <mergeCell ref="AG57:AM57"/>
    <mergeCell ref="D57:H57"/>
    <mergeCell ref="J57:AF57"/>
    <mergeCell ref="AN54:AP54"/>
    <mergeCell ref="AG54:AM54"/>
    <mergeCell ref="E54:I54"/>
    <mergeCell ref="K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3" location="'1 - dmt a bourání'!C2" display="/"/>
    <hyperlink ref="A54" location="'2 - zpevnené plochy, povrchy'!C2" display="/"/>
    <hyperlink ref="A55" location="'3 - opěrna zídka, schodiště'!C2" display="/"/>
    <hyperlink ref="A56" location="'4 - revize hydroizolace'!C2" display="/"/>
    <hyperlink ref="A57" location="'VRN - Vedlejší náklady'!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3"/>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101</v>
      </c>
      <c r="G1" s="421" t="s">
        <v>102</v>
      </c>
      <c r="H1" s="421"/>
      <c r="I1" s="125"/>
      <c r="J1" s="124" t="s">
        <v>103</v>
      </c>
      <c r="K1" s="123" t="s">
        <v>104</v>
      </c>
      <c r="L1" s="124" t="s">
        <v>105</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89</v>
      </c>
    </row>
    <row r="3" spans="1:70" ht="6.95" customHeight="1">
      <c r="B3" s="26"/>
      <c r="C3" s="27"/>
      <c r="D3" s="27"/>
      <c r="E3" s="27"/>
      <c r="F3" s="27"/>
      <c r="G3" s="27"/>
      <c r="H3" s="27"/>
      <c r="I3" s="126"/>
      <c r="J3" s="27"/>
      <c r="K3" s="28"/>
      <c r="AT3" s="25" t="s">
        <v>85</v>
      </c>
    </row>
    <row r="4" spans="1:70" ht="36.950000000000003" customHeight="1">
      <c r="B4" s="29"/>
      <c r="C4" s="30"/>
      <c r="D4" s="31" t="s">
        <v>106</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Oprava opěrné zídky v areálu DDM</v>
      </c>
      <c r="F7" s="415"/>
      <c r="G7" s="415"/>
      <c r="H7" s="415"/>
      <c r="I7" s="127"/>
      <c r="J7" s="30"/>
      <c r="K7" s="32"/>
    </row>
    <row r="8" spans="1:70">
      <c r="B8" s="29"/>
      <c r="C8" s="30"/>
      <c r="D8" s="38" t="s">
        <v>107</v>
      </c>
      <c r="E8" s="30"/>
      <c r="F8" s="30"/>
      <c r="G8" s="30"/>
      <c r="H8" s="30"/>
      <c r="I8" s="127"/>
      <c r="J8" s="30"/>
      <c r="K8" s="32"/>
    </row>
    <row r="9" spans="1:70" s="1" customFormat="1" ht="22.5" customHeight="1">
      <c r="B9" s="42"/>
      <c r="C9" s="43"/>
      <c r="D9" s="43"/>
      <c r="E9" s="414" t="s">
        <v>108</v>
      </c>
      <c r="F9" s="416"/>
      <c r="G9" s="416"/>
      <c r="H9" s="416"/>
      <c r="I9" s="128"/>
      <c r="J9" s="43"/>
      <c r="K9" s="46"/>
    </row>
    <row r="10" spans="1:70" s="1" customFormat="1">
      <c r="B10" s="42"/>
      <c r="C10" s="43"/>
      <c r="D10" s="38" t="s">
        <v>109</v>
      </c>
      <c r="E10" s="43"/>
      <c r="F10" s="43"/>
      <c r="G10" s="43"/>
      <c r="H10" s="43"/>
      <c r="I10" s="128"/>
      <c r="J10" s="43"/>
      <c r="K10" s="46"/>
    </row>
    <row r="11" spans="1:70" s="1" customFormat="1" ht="36.950000000000003" customHeight="1">
      <c r="B11" s="42"/>
      <c r="C11" s="43"/>
      <c r="D11" s="43"/>
      <c r="E11" s="417" t="s">
        <v>110</v>
      </c>
      <c r="F11" s="416"/>
      <c r="G11" s="416"/>
      <c r="H11" s="416"/>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23</v>
      </c>
      <c r="K13" s="46"/>
    </row>
    <row r="14" spans="1:70" s="1" customFormat="1" ht="14.45" customHeight="1">
      <c r="B14" s="42"/>
      <c r="C14" s="43"/>
      <c r="D14" s="38" t="s">
        <v>24</v>
      </c>
      <c r="E14" s="43"/>
      <c r="F14" s="36" t="s">
        <v>25</v>
      </c>
      <c r="G14" s="43"/>
      <c r="H14" s="43"/>
      <c r="I14" s="129" t="s">
        <v>26</v>
      </c>
      <c r="J14" s="130" t="str">
        <f>'Rekapitulace stavby'!AN8</f>
        <v>20. 6. 2020</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28</v>
      </c>
      <c r="E16" s="43"/>
      <c r="F16" s="43"/>
      <c r="G16" s="43"/>
      <c r="H16" s="43"/>
      <c r="I16" s="129" t="s">
        <v>29</v>
      </c>
      <c r="J16" s="36" t="s">
        <v>30</v>
      </c>
      <c r="K16" s="46"/>
    </row>
    <row r="17" spans="2:11" s="1" customFormat="1" ht="18" customHeight="1">
      <c r="B17" s="42"/>
      <c r="C17" s="43"/>
      <c r="D17" s="43"/>
      <c r="E17" s="36" t="s">
        <v>31</v>
      </c>
      <c r="F17" s="43"/>
      <c r="G17" s="43"/>
      <c r="H17" s="43"/>
      <c r="I17" s="129" t="s">
        <v>32</v>
      </c>
      <c r="J17" s="36" t="s">
        <v>33</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34</v>
      </c>
      <c r="E19" s="43"/>
      <c r="F19" s="43"/>
      <c r="G19" s="43"/>
      <c r="H19" s="43"/>
      <c r="I19" s="129" t="s">
        <v>29</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32</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36</v>
      </c>
      <c r="E22" s="43"/>
      <c r="F22" s="43"/>
      <c r="G22" s="43"/>
      <c r="H22" s="43"/>
      <c r="I22" s="129" t="s">
        <v>29</v>
      </c>
      <c r="J22" s="36" t="s">
        <v>37</v>
      </c>
      <c r="K22" s="46"/>
    </row>
    <row r="23" spans="2:11" s="1" customFormat="1" ht="18" customHeight="1">
      <c r="B23" s="42"/>
      <c r="C23" s="43"/>
      <c r="D23" s="43"/>
      <c r="E23" s="36" t="s">
        <v>38</v>
      </c>
      <c r="F23" s="43"/>
      <c r="G23" s="43"/>
      <c r="H23" s="43"/>
      <c r="I23" s="129" t="s">
        <v>32</v>
      </c>
      <c r="J23" s="36" t="s">
        <v>39</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41</v>
      </c>
      <c r="E25" s="43"/>
      <c r="F25" s="43"/>
      <c r="G25" s="43"/>
      <c r="H25" s="43"/>
      <c r="I25" s="128"/>
      <c r="J25" s="43"/>
      <c r="K25" s="46"/>
    </row>
    <row r="26" spans="2:11" s="7" customFormat="1" ht="22.5" customHeight="1">
      <c r="B26" s="131"/>
      <c r="C26" s="132"/>
      <c r="D26" s="132"/>
      <c r="E26" s="379" t="s">
        <v>23</v>
      </c>
      <c r="F26" s="379"/>
      <c r="G26" s="379"/>
      <c r="H26" s="379"/>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42</v>
      </c>
      <c r="E29" s="43"/>
      <c r="F29" s="43"/>
      <c r="G29" s="43"/>
      <c r="H29" s="43"/>
      <c r="I29" s="128"/>
      <c r="J29" s="138">
        <f>ROUND(J88,2)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44</v>
      </c>
      <c r="G31" s="43"/>
      <c r="H31" s="43"/>
      <c r="I31" s="139" t="s">
        <v>43</v>
      </c>
      <c r="J31" s="47" t="s">
        <v>45</v>
      </c>
      <c r="K31" s="46"/>
    </row>
    <row r="32" spans="2:11" s="1" customFormat="1" ht="14.45" customHeight="1">
      <c r="B32" s="42"/>
      <c r="C32" s="43"/>
      <c r="D32" s="50" t="s">
        <v>46</v>
      </c>
      <c r="E32" s="50" t="s">
        <v>47</v>
      </c>
      <c r="F32" s="140">
        <f>ROUND(SUM(BE88:BE182), 2)</f>
        <v>0</v>
      </c>
      <c r="G32" s="43"/>
      <c r="H32" s="43"/>
      <c r="I32" s="141">
        <v>0.21</v>
      </c>
      <c r="J32" s="140">
        <f>ROUND(ROUND((SUM(BE88:BE182)), 2)*I32, 2)</f>
        <v>0</v>
      </c>
      <c r="K32" s="46"/>
    </row>
    <row r="33" spans="2:11" s="1" customFormat="1" ht="14.45" customHeight="1">
      <c r="B33" s="42"/>
      <c r="C33" s="43"/>
      <c r="D33" s="43"/>
      <c r="E33" s="50" t="s">
        <v>48</v>
      </c>
      <c r="F33" s="140">
        <f>ROUND(SUM(BF88:BF182), 2)</f>
        <v>0</v>
      </c>
      <c r="G33" s="43"/>
      <c r="H33" s="43"/>
      <c r="I33" s="141">
        <v>0.15</v>
      </c>
      <c r="J33" s="140">
        <f>ROUND(ROUND((SUM(BF88:BF182)), 2)*I33, 2)</f>
        <v>0</v>
      </c>
      <c r="K33" s="46"/>
    </row>
    <row r="34" spans="2:11" s="1" customFormat="1" ht="14.45" hidden="1" customHeight="1">
      <c r="B34" s="42"/>
      <c r="C34" s="43"/>
      <c r="D34" s="43"/>
      <c r="E34" s="50" t="s">
        <v>49</v>
      </c>
      <c r="F34" s="140">
        <f>ROUND(SUM(BG88:BG182), 2)</f>
        <v>0</v>
      </c>
      <c r="G34" s="43"/>
      <c r="H34" s="43"/>
      <c r="I34" s="141">
        <v>0.21</v>
      </c>
      <c r="J34" s="140">
        <v>0</v>
      </c>
      <c r="K34" s="46"/>
    </row>
    <row r="35" spans="2:11" s="1" customFormat="1" ht="14.45" hidden="1" customHeight="1">
      <c r="B35" s="42"/>
      <c r="C35" s="43"/>
      <c r="D35" s="43"/>
      <c r="E35" s="50" t="s">
        <v>50</v>
      </c>
      <c r="F35" s="140">
        <f>ROUND(SUM(BH88:BH182), 2)</f>
        <v>0</v>
      </c>
      <c r="G35" s="43"/>
      <c r="H35" s="43"/>
      <c r="I35" s="141">
        <v>0.15</v>
      </c>
      <c r="J35" s="140">
        <v>0</v>
      </c>
      <c r="K35" s="46"/>
    </row>
    <row r="36" spans="2:11" s="1" customFormat="1" ht="14.45" hidden="1" customHeight="1">
      <c r="B36" s="42"/>
      <c r="C36" s="43"/>
      <c r="D36" s="43"/>
      <c r="E36" s="50" t="s">
        <v>51</v>
      </c>
      <c r="F36" s="140">
        <f>ROUND(SUM(BI88:BI182),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52</v>
      </c>
      <c r="E38" s="80"/>
      <c r="F38" s="80"/>
      <c r="G38" s="144" t="s">
        <v>53</v>
      </c>
      <c r="H38" s="145" t="s">
        <v>54</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111</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4" t="str">
        <f>E7</f>
        <v>Oprava opěrné zídky v areálu DDM</v>
      </c>
      <c r="F47" s="415"/>
      <c r="G47" s="415"/>
      <c r="H47" s="415"/>
      <c r="I47" s="128"/>
      <c r="J47" s="43"/>
      <c r="K47" s="46"/>
    </row>
    <row r="48" spans="2:11">
      <c r="B48" s="29"/>
      <c r="C48" s="38" t="s">
        <v>107</v>
      </c>
      <c r="D48" s="30"/>
      <c r="E48" s="30"/>
      <c r="F48" s="30"/>
      <c r="G48" s="30"/>
      <c r="H48" s="30"/>
      <c r="I48" s="127"/>
      <c r="J48" s="30"/>
      <c r="K48" s="32"/>
    </row>
    <row r="49" spans="2:47" s="1" customFormat="1" ht="22.5" customHeight="1">
      <c r="B49" s="42"/>
      <c r="C49" s="43"/>
      <c r="D49" s="43"/>
      <c r="E49" s="414" t="s">
        <v>108</v>
      </c>
      <c r="F49" s="416"/>
      <c r="G49" s="416"/>
      <c r="H49" s="416"/>
      <c r="I49" s="128"/>
      <c r="J49" s="43"/>
      <c r="K49" s="46"/>
    </row>
    <row r="50" spans="2:47" s="1" customFormat="1" ht="14.45" customHeight="1">
      <c r="B50" s="42"/>
      <c r="C50" s="38" t="s">
        <v>109</v>
      </c>
      <c r="D50" s="43"/>
      <c r="E50" s="43"/>
      <c r="F50" s="43"/>
      <c r="G50" s="43"/>
      <c r="H50" s="43"/>
      <c r="I50" s="128"/>
      <c r="J50" s="43"/>
      <c r="K50" s="46"/>
    </row>
    <row r="51" spans="2:47" s="1" customFormat="1" ht="23.25" customHeight="1">
      <c r="B51" s="42"/>
      <c r="C51" s="43"/>
      <c r="D51" s="43"/>
      <c r="E51" s="417" t="str">
        <f>E11</f>
        <v>1 - dmt a bourání</v>
      </c>
      <c r="F51" s="416"/>
      <c r="G51" s="416"/>
      <c r="H51" s="416"/>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24</v>
      </c>
      <c r="D53" s="43"/>
      <c r="E53" s="43"/>
      <c r="F53" s="36" t="str">
        <f>F14</f>
        <v>Šternberk</v>
      </c>
      <c r="G53" s="43"/>
      <c r="H53" s="43"/>
      <c r="I53" s="129" t="s">
        <v>26</v>
      </c>
      <c r="J53" s="130" t="str">
        <f>IF(J14="","",J14)</f>
        <v>20. 6. 2020</v>
      </c>
      <c r="K53" s="46"/>
    </row>
    <row r="54" spans="2:47" s="1" customFormat="1" ht="6.95" customHeight="1">
      <c r="B54" s="42"/>
      <c r="C54" s="43"/>
      <c r="D54" s="43"/>
      <c r="E54" s="43"/>
      <c r="F54" s="43"/>
      <c r="G54" s="43"/>
      <c r="H54" s="43"/>
      <c r="I54" s="128"/>
      <c r="J54" s="43"/>
      <c r="K54" s="46"/>
    </row>
    <row r="55" spans="2:47" s="1" customFormat="1">
      <c r="B55" s="42"/>
      <c r="C55" s="38" t="s">
        <v>28</v>
      </c>
      <c r="D55" s="43"/>
      <c r="E55" s="43"/>
      <c r="F55" s="36" t="str">
        <f>E17</f>
        <v>Město Šternberk</v>
      </c>
      <c r="G55" s="43"/>
      <c r="H55" s="43"/>
      <c r="I55" s="129" t="s">
        <v>36</v>
      </c>
      <c r="J55" s="36" t="str">
        <f>E23</f>
        <v>Ing.Arch. Jiří Kováříček</v>
      </c>
      <c r="K55" s="46"/>
    </row>
    <row r="56" spans="2:47" s="1" customFormat="1" ht="14.45" customHeight="1">
      <c r="B56" s="42"/>
      <c r="C56" s="38" t="s">
        <v>34</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112</v>
      </c>
      <c r="D58" s="142"/>
      <c r="E58" s="142"/>
      <c r="F58" s="142"/>
      <c r="G58" s="142"/>
      <c r="H58" s="142"/>
      <c r="I58" s="155"/>
      <c r="J58" s="156" t="s">
        <v>113</v>
      </c>
      <c r="K58" s="157"/>
    </row>
    <row r="59" spans="2:47" s="1" customFormat="1" ht="10.35" customHeight="1">
      <c r="B59" s="42"/>
      <c r="C59" s="43"/>
      <c r="D59" s="43"/>
      <c r="E59" s="43"/>
      <c r="F59" s="43"/>
      <c r="G59" s="43"/>
      <c r="H59" s="43"/>
      <c r="I59" s="128"/>
      <c r="J59" s="43"/>
      <c r="K59" s="46"/>
    </row>
    <row r="60" spans="2:47" s="1" customFormat="1" ht="29.25" customHeight="1">
      <c r="B60" s="42"/>
      <c r="C60" s="158" t="s">
        <v>114</v>
      </c>
      <c r="D60" s="43"/>
      <c r="E60" s="43"/>
      <c r="F60" s="43"/>
      <c r="G60" s="43"/>
      <c r="H60" s="43"/>
      <c r="I60" s="128"/>
      <c r="J60" s="138">
        <f>J88</f>
        <v>0</v>
      </c>
      <c r="K60" s="46"/>
      <c r="AU60" s="25" t="s">
        <v>115</v>
      </c>
    </row>
    <row r="61" spans="2:47" s="8" customFormat="1" ht="24.95" customHeight="1">
      <c r="B61" s="159"/>
      <c r="C61" s="160"/>
      <c r="D61" s="161" t="s">
        <v>116</v>
      </c>
      <c r="E61" s="162"/>
      <c r="F61" s="162"/>
      <c r="G61" s="162"/>
      <c r="H61" s="162"/>
      <c r="I61" s="163"/>
      <c r="J61" s="164">
        <f>J89</f>
        <v>0</v>
      </c>
      <c r="K61" s="165"/>
    </row>
    <row r="62" spans="2:47" s="9" customFormat="1" ht="19.899999999999999" customHeight="1">
      <c r="B62" s="166"/>
      <c r="C62" s="167"/>
      <c r="D62" s="168" t="s">
        <v>117</v>
      </c>
      <c r="E62" s="169"/>
      <c r="F62" s="169"/>
      <c r="G62" s="169"/>
      <c r="H62" s="169"/>
      <c r="I62" s="170"/>
      <c r="J62" s="171">
        <f>J90</f>
        <v>0</v>
      </c>
      <c r="K62" s="172"/>
    </row>
    <row r="63" spans="2:47" s="9" customFormat="1" ht="19.899999999999999" customHeight="1">
      <c r="B63" s="166"/>
      <c r="C63" s="167"/>
      <c r="D63" s="168" t="s">
        <v>118</v>
      </c>
      <c r="E63" s="169"/>
      <c r="F63" s="169"/>
      <c r="G63" s="169"/>
      <c r="H63" s="169"/>
      <c r="I63" s="170"/>
      <c r="J63" s="171">
        <f>J118</f>
        <v>0</v>
      </c>
      <c r="K63" s="172"/>
    </row>
    <row r="64" spans="2:47" s="9" customFormat="1" ht="19.899999999999999" customHeight="1">
      <c r="B64" s="166"/>
      <c r="C64" s="167"/>
      <c r="D64" s="168" t="s">
        <v>119</v>
      </c>
      <c r="E64" s="169"/>
      <c r="F64" s="169"/>
      <c r="G64" s="169"/>
      <c r="H64" s="169"/>
      <c r="I64" s="170"/>
      <c r="J64" s="171">
        <f>J128</f>
        <v>0</v>
      </c>
      <c r="K64" s="172"/>
    </row>
    <row r="65" spans="2:12" s="8" customFormat="1" ht="24.95" customHeight="1">
      <c r="B65" s="159"/>
      <c r="C65" s="160"/>
      <c r="D65" s="161" t="s">
        <v>120</v>
      </c>
      <c r="E65" s="162"/>
      <c r="F65" s="162"/>
      <c r="G65" s="162"/>
      <c r="H65" s="162"/>
      <c r="I65" s="163"/>
      <c r="J65" s="164">
        <f>J173</f>
        <v>0</v>
      </c>
      <c r="K65" s="165"/>
    </row>
    <row r="66" spans="2:12" s="9" customFormat="1" ht="19.899999999999999" customHeight="1">
      <c r="B66" s="166"/>
      <c r="C66" s="167"/>
      <c r="D66" s="168" t="s">
        <v>121</v>
      </c>
      <c r="E66" s="169"/>
      <c r="F66" s="169"/>
      <c r="G66" s="169"/>
      <c r="H66" s="169"/>
      <c r="I66" s="170"/>
      <c r="J66" s="171">
        <f>J174</f>
        <v>0</v>
      </c>
      <c r="K66" s="172"/>
    </row>
    <row r="67" spans="2:12" s="1" customFormat="1" ht="21.75" customHeight="1">
      <c r="B67" s="42"/>
      <c r="C67" s="43"/>
      <c r="D67" s="43"/>
      <c r="E67" s="43"/>
      <c r="F67" s="43"/>
      <c r="G67" s="43"/>
      <c r="H67" s="43"/>
      <c r="I67" s="128"/>
      <c r="J67" s="43"/>
      <c r="K67" s="46"/>
    </row>
    <row r="68" spans="2:12" s="1" customFormat="1" ht="6.95" customHeight="1">
      <c r="B68" s="57"/>
      <c r="C68" s="58"/>
      <c r="D68" s="58"/>
      <c r="E68" s="58"/>
      <c r="F68" s="58"/>
      <c r="G68" s="58"/>
      <c r="H68" s="58"/>
      <c r="I68" s="149"/>
      <c r="J68" s="58"/>
      <c r="K68" s="59"/>
    </row>
    <row r="72" spans="2:12" s="1" customFormat="1" ht="6.95" customHeight="1">
      <c r="B72" s="60"/>
      <c r="C72" s="61"/>
      <c r="D72" s="61"/>
      <c r="E72" s="61"/>
      <c r="F72" s="61"/>
      <c r="G72" s="61"/>
      <c r="H72" s="61"/>
      <c r="I72" s="152"/>
      <c r="J72" s="61"/>
      <c r="K72" s="61"/>
      <c r="L72" s="62"/>
    </row>
    <row r="73" spans="2:12" s="1" customFormat="1" ht="36.950000000000003" customHeight="1">
      <c r="B73" s="42"/>
      <c r="C73" s="63" t="s">
        <v>122</v>
      </c>
      <c r="D73" s="64"/>
      <c r="E73" s="64"/>
      <c r="F73" s="64"/>
      <c r="G73" s="64"/>
      <c r="H73" s="64"/>
      <c r="I73" s="173"/>
      <c r="J73" s="64"/>
      <c r="K73" s="64"/>
      <c r="L73" s="62"/>
    </row>
    <row r="74" spans="2:12" s="1" customFormat="1" ht="6.95" customHeight="1">
      <c r="B74" s="42"/>
      <c r="C74" s="64"/>
      <c r="D74" s="64"/>
      <c r="E74" s="64"/>
      <c r="F74" s="64"/>
      <c r="G74" s="64"/>
      <c r="H74" s="64"/>
      <c r="I74" s="173"/>
      <c r="J74" s="64"/>
      <c r="K74" s="64"/>
      <c r="L74" s="62"/>
    </row>
    <row r="75" spans="2:12" s="1" customFormat="1" ht="14.45" customHeight="1">
      <c r="B75" s="42"/>
      <c r="C75" s="66" t="s">
        <v>18</v>
      </c>
      <c r="D75" s="64"/>
      <c r="E75" s="64"/>
      <c r="F75" s="64"/>
      <c r="G75" s="64"/>
      <c r="H75" s="64"/>
      <c r="I75" s="173"/>
      <c r="J75" s="64"/>
      <c r="K75" s="64"/>
      <c r="L75" s="62"/>
    </row>
    <row r="76" spans="2:12" s="1" customFormat="1" ht="22.5" customHeight="1">
      <c r="B76" s="42"/>
      <c r="C76" s="64"/>
      <c r="D76" s="64"/>
      <c r="E76" s="418" t="str">
        <f>E7</f>
        <v>Oprava opěrné zídky v areálu DDM</v>
      </c>
      <c r="F76" s="419"/>
      <c r="G76" s="419"/>
      <c r="H76" s="419"/>
      <c r="I76" s="173"/>
      <c r="J76" s="64"/>
      <c r="K76" s="64"/>
      <c r="L76" s="62"/>
    </row>
    <row r="77" spans="2:12">
      <c r="B77" s="29"/>
      <c r="C77" s="66" t="s">
        <v>107</v>
      </c>
      <c r="D77" s="174"/>
      <c r="E77" s="174"/>
      <c r="F77" s="174"/>
      <c r="G77" s="174"/>
      <c r="H77" s="174"/>
      <c r="J77" s="174"/>
      <c r="K77" s="174"/>
      <c r="L77" s="175"/>
    </row>
    <row r="78" spans="2:12" s="1" customFormat="1" ht="22.5" customHeight="1">
      <c r="B78" s="42"/>
      <c r="C78" s="64"/>
      <c r="D78" s="64"/>
      <c r="E78" s="418" t="s">
        <v>108</v>
      </c>
      <c r="F78" s="420"/>
      <c r="G78" s="420"/>
      <c r="H78" s="420"/>
      <c r="I78" s="173"/>
      <c r="J78" s="64"/>
      <c r="K78" s="64"/>
      <c r="L78" s="62"/>
    </row>
    <row r="79" spans="2:12" s="1" customFormat="1" ht="14.45" customHeight="1">
      <c r="B79" s="42"/>
      <c r="C79" s="66" t="s">
        <v>109</v>
      </c>
      <c r="D79" s="64"/>
      <c r="E79" s="64"/>
      <c r="F79" s="64"/>
      <c r="G79" s="64"/>
      <c r="H79" s="64"/>
      <c r="I79" s="173"/>
      <c r="J79" s="64"/>
      <c r="K79" s="64"/>
      <c r="L79" s="62"/>
    </row>
    <row r="80" spans="2:12" s="1" customFormat="1" ht="23.25" customHeight="1">
      <c r="B80" s="42"/>
      <c r="C80" s="64"/>
      <c r="D80" s="64"/>
      <c r="E80" s="390" t="str">
        <f>E11</f>
        <v>1 - dmt a bourání</v>
      </c>
      <c r="F80" s="420"/>
      <c r="G80" s="420"/>
      <c r="H80" s="420"/>
      <c r="I80" s="173"/>
      <c r="J80" s="64"/>
      <c r="K80" s="64"/>
      <c r="L80" s="62"/>
    </row>
    <row r="81" spans="2:65" s="1" customFormat="1" ht="6.95" customHeight="1">
      <c r="B81" s="42"/>
      <c r="C81" s="64"/>
      <c r="D81" s="64"/>
      <c r="E81" s="64"/>
      <c r="F81" s="64"/>
      <c r="G81" s="64"/>
      <c r="H81" s="64"/>
      <c r="I81" s="173"/>
      <c r="J81" s="64"/>
      <c r="K81" s="64"/>
      <c r="L81" s="62"/>
    </row>
    <row r="82" spans="2:65" s="1" customFormat="1" ht="18" customHeight="1">
      <c r="B82" s="42"/>
      <c r="C82" s="66" t="s">
        <v>24</v>
      </c>
      <c r="D82" s="64"/>
      <c r="E82" s="64"/>
      <c r="F82" s="176" t="str">
        <f>F14</f>
        <v>Šternberk</v>
      </c>
      <c r="G82" s="64"/>
      <c r="H82" s="64"/>
      <c r="I82" s="177" t="s">
        <v>26</v>
      </c>
      <c r="J82" s="74" t="str">
        <f>IF(J14="","",J14)</f>
        <v>20. 6. 2020</v>
      </c>
      <c r="K82" s="64"/>
      <c r="L82" s="62"/>
    </row>
    <row r="83" spans="2:65" s="1" customFormat="1" ht="6.95" customHeight="1">
      <c r="B83" s="42"/>
      <c r="C83" s="64"/>
      <c r="D83" s="64"/>
      <c r="E83" s="64"/>
      <c r="F83" s="64"/>
      <c r="G83" s="64"/>
      <c r="H83" s="64"/>
      <c r="I83" s="173"/>
      <c r="J83" s="64"/>
      <c r="K83" s="64"/>
      <c r="L83" s="62"/>
    </row>
    <row r="84" spans="2:65" s="1" customFormat="1">
      <c r="B84" s="42"/>
      <c r="C84" s="66" t="s">
        <v>28</v>
      </c>
      <c r="D84" s="64"/>
      <c r="E84" s="64"/>
      <c r="F84" s="176" t="str">
        <f>E17</f>
        <v>Město Šternberk</v>
      </c>
      <c r="G84" s="64"/>
      <c r="H84" s="64"/>
      <c r="I84" s="177" t="s">
        <v>36</v>
      </c>
      <c r="J84" s="176" t="str">
        <f>E23</f>
        <v>Ing.Arch. Jiří Kováříček</v>
      </c>
      <c r="K84" s="64"/>
      <c r="L84" s="62"/>
    </row>
    <row r="85" spans="2:65" s="1" customFormat="1" ht="14.45" customHeight="1">
      <c r="B85" s="42"/>
      <c r="C85" s="66" t="s">
        <v>34</v>
      </c>
      <c r="D85" s="64"/>
      <c r="E85" s="64"/>
      <c r="F85" s="176" t="str">
        <f>IF(E20="","",E20)</f>
        <v/>
      </c>
      <c r="G85" s="64"/>
      <c r="H85" s="64"/>
      <c r="I85" s="173"/>
      <c r="J85" s="64"/>
      <c r="K85" s="64"/>
      <c r="L85" s="62"/>
    </row>
    <row r="86" spans="2:65" s="1" customFormat="1" ht="10.35" customHeight="1">
      <c r="B86" s="42"/>
      <c r="C86" s="64"/>
      <c r="D86" s="64"/>
      <c r="E86" s="64"/>
      <c r="F86" s="64"/>
      <c r="G86" s="64"/>
      <c r="H86" s="64"/>
      <c r="I86" s="173"/>
      <c r="J86" s="64"/>
      <c r="K86" s="64"/>
      <c r="L86" s="62"/>
    </row>
    <row r="87" spans="2:65" s="10" customFormat="1" ht="29.25" customHeight="1">
      <c r="B87" s="178"/>
      <c r="C87" s="179" t="s">
        <v>123</v>
      </c>
      <c r="D87" s="180" t="s">
        <v>61</v>
      </c>
      <c r="E87" s="180" t="s">
        <v>57</v>
      </c>
      <c r="F87" s="180" t="s">
        <v>124</v>
      </c>
      <c r="G87" s="180" t="s">
        <v>125</v>
      </c>
      <c r="H87" s="180" t="s">
        <v>126</v>
      </c>
      <c r="I87" s="181" t="s">
        <v>127</v>
      </c>
      <c r="J87" s="180" t="s">
        <v>113</v>
      </c>
      <c r="K87" s="182" t="s">
        <v>128</v>
      </c>
      <c r="L87" s="183"/>
      <c r="M87" s="82" t="s">
        <v>129</v>
      </c>
      <c r="N87" s="83" t="s">
        <v>46</v>
      </c>
      <c r="O87" s="83" t="s">
        <v>130</v>
      </c>
      <c r="P87" s="83" t="s">
        <v>131</v>
      </c>
      <c r="Q87" s="83" t="s">
        <v>132</v>
      </c>
      <c r="R87" s="83" t="s">
        <v>133</v>
      </c>
      <c r="S87" s="83" t="s">
        <v>134</v>
      </c>
      <c r="T87" s="84" t="s">
        <v>135</v>
      </c>
    </row>
    <row r="88" spans="2:65" s="1" customFormat="1" ht="29.25" customHeight="1">
      <c r="B88" s="42"/>
      <c r="C88" s="88" t="s">
        <v>114</v>
      </c>
      <c r="D88" s="64"/>
      <c r="E88" s="64"/>
      <c r="F88" s="64"/>
      <c r="G88" s="64"/>
      <c r="H88" s="64"/>
      <c r="I88" s="173"/>
      <c r="J88" s="184">
        <f>BK88</f>
        <v>0</v>
      </c>
      <c r="K88" s="64"/>
      <c r="L88" s="62"/>
      <c r="M88" s="85"/>
      <c r="N88" s="86"/>
      <c r="O88" s="86"/>
      <c r="P88" s="185">
        <f>P89+P173</f>
        <v>0</v>
      </c>
      <c r="Q88" s="86"/>
      <c r="R88" s="185">
        <f>R89+R173</f>
        <v>2.0105200000000001</v>
      </c>
      <c r="S88" s="86"/>
      <c r="T88" s="186">
        <f>T89+T173</f>
        <v>16.050611</v>
      </c>
      <c r="AT88" s="25" t="s">
        <v>75</v>
      </c>
      <c r="AU88" s="25" t="s">
        <v>115</v>
      </c>
      <c r="BK88" s="187">
        <f>BK89+BK173</f>
        <v>0</v>
      </c>
    </row>
    <row r="89" spans="2:65" s="11" customFormat="1" ht="37.35" customHeight="1">
      <c r="B89" s="188"/>
      <c r="C89" s="189"/>
      <c r="D89" s="190" t="s">
        <v>75</v>
      </c>
      <c r="E89" s="191" t="s">
        <v>136</v>
      </c>
      <c r="F89" s="191" t="s">
        <v>137</v>
      </c>
      <c r="G89" s="189"/>
      <c r="H89" s="189"/>
      <c r="I89" s="192"/>
      <c r="J89" s="193">
        <f>BK89</f>
        <v>0</v>
      </c>
      <c r="K89" s="189"/>
      <c r="L89" s="194"/>
      <c r="M89" s="195"/>
      <c r="N89" s="196"/>
      <c r="O89" s="196"/>
      <c r="P89" s="197">
        <f>P90+P118+P128</f>
        <v>0</v>
      </c>
      <c r="Q89" s="196"/>
      <c r="R89" s="197">
        <f>R90+R118+R128</f>
        <v>2.0105200000000001</v>
      </c>
      <c r="S89" s="196"/>
      <c r="T89" s="198">
        <f>T90+T118+T128</f>
        <v>15.374789000000002</v>
      </c>
      <c r="AR89" s="199" t="s">
        <v>83</v>
      </c>
      <c r="AT89" s="200" t="s">
        <v>75</v>
      </c>
      <c r="AU89" s="200" t="s">
        <v>76</v>
      </c>
      <c r="AY89" s="199" t="s">
        <v>138</v>
      </c>
      <c r="BK89" s="201">
        <f>BK90+BK118+BK128</f>
        <v>0</v>
      </c>
    </row>
    <row r="90" spans="2:65" s="11" customFormat="1" ht="19.899999999999999" customHeight="1">
      <c r="B90" s="188"/>
      <c r="C90" s="189"/>
      <c r="D90" s="202" t="s">
        <v>75</v>
      </c>
      <c r="E90" s="203" t="s">
        <v>83</v>
      </c>
      <c r="F90" s="203" t="s">
        <v>139</v>
      </c>
      <c r="G90" s="189"/>
      <c r="H90" s="189"/>
      <c r="I90" s="192"/>
      <c r="J90" s="204">
        <f>BK90</f>
        <v>0</v>
      </c>
      <c r="K90" s="189"/>
      <c r="L90" s="194"/>
      <c r="M90" s="195"/>
      <c r="N90" s="196"/>
      <c r="O90" s="196"/>
      <c r="P90" s="197">
        <f>SUM(P91:P117)</f>
        <v>0</v>
      </c>
      <c r="Q90" s="196"/>
      <c r="R90" s="197">
        <f>SUM(R91:R117)</f>
        <v>1.8624999999999999E-2</v>
      </c>
      <c r="S90" s="196"/>
      <c r="T90" s="198">
        <f>SUM(T91:T117)</f>
        <v>0</v>
      </c>
      <c r="AR90" s="199" t="s">
        <v>83</v>
      </c>
      <c r="AT90" s="200" t="s">
        <v>75</v>
      </c>
      <c r="AU90" s="200" t="s">
        <v>83</v>
      </c>
      <c r="AY90" s="199" t="s">
        <v>138</v>
      </c>
      <c r="BK90" s="201">
        <f>SUM(BK91:BK117)</f>
        <v>0</v>
      </c>
    </row>
    <row r="91" spans="2:65" s="1" customFormat="1" ht="31.5" customHeight="1">
      <c r="B91" s="42"/>
      <c r="C91" s="205" t="s">
        <v>83</v>
      </c>
      <c r="D91" s="205" t="s">
        <v>140</v>
      </c>
      <c r="E91" s="206" t="s">
        <v>141</v>
      </c>
      <c r="F91" s="207" t="s">
        <v>142</v>
      </c>
      <c r="G91" s="208" t="s">
        <v>143</v>
      </c>
      <c r="H91" s="209">
        <v>0.75</v>
      </c>
      <c r="I91" s="210"/>
      <c r="J91" s="211">
        <f>ROUND(I91*H91,2)</f>
        <v>0</v>
      </c>
      <c r="K91" s="207" t="s">
        <v>144</v>
      </c>
      <c r="L91" s="62"/>
      <c r="M91" s="212" t="s">
        <v>23</v>
      </c>
      <c r="N91" s="213" t="s">
        <v>47</v>
      </c>
      <c r="O91" s="43"/>
      <c r="P91" s="214">
        <f>O91*H91</f>
        <v>0</v>
      </c>
      <c r="Q91" s="214">
        <v>0</v>
      </c>
      <c r="R91" s="214">
        <f>Q91*H91</f>
        <v>0</v>
      </c>
      <c r="S91" s="214">
        <v>0</v>
      </c>
      <c r="T91" s="215">
        <f>S91*H91</f>
        <v>0</v>
      </c>
      <c r="AR91" s="25" t="s">
        <v>95</v>
      </c>
      <c r="AT91" s="25" t="s">
        <v>140</v>
      </c>
      <c r="AU91" s="25" t="s">
        <v>85</v>
      </c>
      <c r="AY91" s="25" t="s">
        <v>138</v>
      </c>
      <c r="BE91" s="216">
        <f>IF(N91="základní",J91,0)</f>
        <v>0</v>
      </c>
      <c r="BF91" s="216">
        <f>IF(N91="snížená",J91,0)</f>
        <v>0</v>
      </c>
      <c r="BG91" s="216">
        <f>IF(N91="zákl. přenesená",J91,0)</f>
        <v>0</v>
      </c>
      <c r="BH91" s="216">
        <f>IF(N91="sníž. přenesená",J91,0)</f>
        <v>0</v>
      </c>
      <c r="BI91" s="216">
        <f>IF(N91="nulová",J91,0)</f>
        <v>0</v>
      </c>
      <c r="BJ91" s="25" t="s">
        <v>83</v>
      </c>
      <c r="BK91" s="216">
        <f>ROUND(I91*H91,2)</f>
        <v>0</v>
      </c>
      <c r="BL91" s="25" t="s">
        <v>95</v>
      </c>
      <c r="BM91" s="25" t="s">
        <v>145</v>
      </c>
    </row>
    <row r="92" spans="2:65" s="1" customFormat="1" ht="27">
      <c r="B92" s="42"/>
      <c r="C92" s="64"/>
      <c r="D92" s="217" t="s">
        <v>146</v>
      </c>
      <c r="E92" s="64"/>
      <c r="F92" s="218" t="s">
        <v>147</v>
      </c>
      <c r="G92" s="64"/>
      <c r="H92" s="64"/>
      <c r="I92" s="173"/>
      <c r="J92" s="64"/>
      <c r="K92" s="64"/>
      <c r="L92" s="62"/>
      <c r="M92" s="219"/>
      <c r="N92" s="43"/>
      <c r="O92" s="43"/>
      <c r="P92" s="43"/>
      <c r="Q92" s="43"/>
      <c r="R92" s="43"/>
      <c r="S92" s="43"/>
      <c r="T92" s="79"/>
      <c r="AT92" s="25" t="s">
        <v>146</v>
      </c>
      <c r="AU92" s="25" t="s">
        <v>85</v>
      </c>
    </row>
    <row r="93" spans="2:65" s="12" customFormat="1" ht="13.5">
      <c r="B93" s="220"/>
      <c r="C93" s="221"/>
      <c r="D93" s="217" t="s">
        <v>148</v>
      </c>
      <c r="E93" s="222" t="s">
        <v>23</v>
      </c>
      <c r="F93" s="223" t="s">
        <v>149</v>
      </c>
      <c r="G93" s="221"/>
      <c r="H93" s="224" t="s">
        <v>23</v>
      </c>
      <c r="I93" s="225"/>
      <c r="J93" s="221"/>
      <c r="K93" s="221"/>
      <c r="L93" s="226"/>
      <c r="M93" s="227"/>
      <c r="N93" s="228"/>
      <c r="O93" s="228"/>
      <c r="P93" s="228"/>
      <c r="Q93" s="228"/>
      <c r="R93" s="228"/>
      <c r="S93" s="228"/>
      <c r="T93" s="229"/>
      <c r="AT93" s="230" t="s">
        <v>148</v>
      </c>
      <c r="AU93" s="230" t="s">
        <v>85</v>
      </c>
      <c r="AV93" s="12" t="s">
        <v>83</v>
      </c>
      <c r="AW93" s="12" t="s">
        <v>40</v>
      </c>
      <c r="AX93" s="12" t="s">
        <v>76</v>
      </c>
      <c r="AY93" s="230" t="s">
        <v>138</v>
      </c>
    </row>
    <row r="94" spans="2:65" s="13" customFormat="1" ht="13.5">
      <c r="B94" s="231"/>
      <c r="C94" s="232"/>
      <c r="D94" s="233" t="s">
        <v>148</v>
      </c>
      <c r="E94" s="234" t="s">
        <v>150</v>
      </c>
      <c r="F94" s="235" t="s">
        <v>151</v>
      </c>
      <c r="G94" s="232"/>
      <c r="H94" s="236">
        <v>0.75</v>
      </c>
      <c r="I94" s="237"/>
      <c r="J94" s="232"/>
      <c r="K94" s="232"/>
      <c r="L94" s="238"/>
      <c r="M94" s="239"/>
      <c r="N94" s="240"/>
      <c r="O94" s="240"/>
      <c r="P94" s="240"/>
      <c r="Q94" s="240"/>
      <c r="R94" s="240"/>
      <c r="S94" s="240"/>
      <c r="T94" s="241"/>
      <c r="AT94" s="242" t="s">
        <v>148</v>
      </c>
      <c r="AU94" s="242" t="s">
        <v>85</v>
      </c>
      <c r="AV94" s="13" t="s">
        <v>85</v>
      </c>
      <c r="AW94" s="13" t="s">
        <v>40</v>
      </c>
      <c r="AX94" s="13" t="s">
        <v>83</v>
      </c>
      <c r="AY94" s="242" t="s">
        <v>138</v>
      </c>
    </row>
    <row r="95" spans="2:65" s="1" customFormat="1" ht="22.5" customHeight="1">
      <c r="B95" s="42"/>
      <c r="C95" s="205" t="s">
        <v>152</v>
      </c>
      <c r="D95" s="205" t="s">
        <v>140</v>
      </c>
      <c r="E95" s="206" t="s">
        <v>153</v>
      </c>
      <c r="F95" s="207" t="s">
        <v>154</v>
      </c>
      <c r="G95" s="208" t="s">
        <v>155</v>
      </c>
      <c r="H95" s="209">
        <v>12.5</v>
      </c>
      <c r="I95" s="210"/>
      <c r="J95" s="211">
        <f>ROUND(I95*H95,2)</f>
        <v>0</v>
      </c>
      <c r="K95" s="207" t="s">
        <v>144</v>
      </c>
      <c r="L95" s="62"/>
      <c r="M95" s="212" t="s">
        <v>23</v>
      </c>
      <c r="N95" s="213" t="s">
        <v>47</v>
      </c>
      <c r="O95" s="43"/>
      <c r="P95" s="214">
        <f>O95*H95</f>
        <v>0</v>
      </c>
      <c r="Q95" s="214">
        <v>6.9999999999999999E-4</v>
      </c>
      <c r="R95" s="214">
        <f>Q95*H95</f>
        <v>8.7499999999999991E-3</v>
      </c>
      <c r="S95" s="214">
        <v>0</v>
      </c>
      <c r="T95" s="215">
        <f>S95*H95</f>
        <v>0</v>
      </c>
      <c r="AR95" s="25" t="s">
        <v>95</v>
      </c>
      <c r="AT95" s="25" t="s">
        <v>140</v>
      </c>
      <c r="AU95" s="25" t="s">
        <v>85</v>
      </c>
      <c r="AY95" s="25" t="s">
        <v>138</v>
      </c>
      <c r="BE95" s="216">
        <f>IF(N95="základní",J95,0)</f>
        <v>0</v>
      </c>
      <c r="BF95" s="216">
        <f>IF(N95="snížená",J95,0)</f>
        <v>0</v>
      </c>
      <c r="BG95" s="216">
        <f>IF(N95="zákl. přenesená",J95,0)</f>
        <v>0</v>
      </c>
      <c r="BH95" s="216">
        <f>IF(N95="sníž. přenesená",J95,0)</f>
        <v>0</v>
      </c>
      <c r="BI95" s="216">
        <f>IF(N95="nulová",J95,0)</f>
        <v>0</v>
      </c>
      <c r="BJ95" s="25" t="s">
        <v>83</v>
      </c>
      <c r="BK95" s="216">
        <f>ROUND(I95*H95,2)</f>
        <v>0</v>
      </c>
      <c r="BL95" s="25" t="s">
        <v>95</v>
      </c>
      <c r="BM95" s="25" t="s">
        <v>156</v>
      </c>
    </row>
    <row r="96" spans="2:65" s="12" customFormat="1" ht="13.5">
      <c r="B96" s="220"/>
      <c r="C96" s="221"/>
      <c r="D96" s="217" t="s">
        <v>148</v>
      </c>
      <c r="E96" s="222" t="s">
        <v>23</v>
      </c>
      <c r="F96" s="223" t="s">
        <v>157</v>
      </c>
      <c r="G96" s="221"/>
      <c r="H96" s="224" t="s">
        <v>23</v>
      </c>
      <c r="I96" s="225"/>
      <c r="J96" s="221"/>
      <c r="K96" s="221"/>
      <c r="L96" s="226"/>
      <c r="M96" s="227"/>
      <c r="N96" s="228"/>
      <c r="O96" s="228"/>
      <c r="P96" s="228"/>
      <c r="Q96" s="228"/>
      <c r="R96" s="228"/>
      <c r="S96" s="228"/>
      <c r="T96" s="229"/>
      <c r="AT96" s="230" t="s">
        <v>148</v>
      </c>
      <c r="AU96" s="230" t="s">
        <v>85</v>
      </c>
      <c r="AV96" s="12" t="s">
        <v>83</v>
      </c>
      <c r="AW96" s="12" t="s">
        <v>40</v>
      </c>
      <c r="AX96" s="12" t="s">
        <v>76</v>
      </c>
      <c r="AY96" s="230" t="s">
        <v>138</v>
      </c>
    </row>
    <row r="97" spans="2:65" s="13" customFormat="1" ht="13.5">
      <c r="B97" s="231"/>
      <c r="C97" s="232"/>
      <c r="D97" s="217" t="s">
        <v>148</v>
      </c>
      <c r="E97" s="243" t="s">
        <v>23</v>
      </c>
      <c r="F97" s="244" t="s">
        <v>158</v>
      </c>
      <c r="G97" s="232"/>
      <c r="H97" s="245">
        <v>12.5</v>
      </c>
      <c r="I97" s="237"/>
      <c r="J97" s="232"/>
      <c r="K97" s="232"/>
      <c r="L97" s="238"/>
      <c r="M97" s="239"/>
      <c r="N97" s="240"/>
      <c r="O97" s="240"/>
      <c r="P97" s="240"/>
      <c r="Q97" s="240"/>
      <c r="R97" s="240"/>
      <c r="S97" s="240"/>
      <c r="T97" s="241"/>
      <c r="AT97" s="242" t="s">
        <v>148</v>
      </c>
      <c r="AU97" s="242" t="s">
        <v>85</v>
      </c>
      <c r="AV97" s="13" t="s">
        <v>85</v>
      </c>
      <c r="AW97" s="13" t="s">
        <v>40</v>
      </c>
      <c r="AX97" s="13" t="s">
        <v>76</v>
      </c>
      <c r="AY97" s="242" t="s">
        <v>138</v>
      </c>
    </row>
    <row r="98" spans="2:65" s="14" customFormat="1" ht="13.5">
      <c r="B98" s="246"/>
      <c r="C98" s="247"/>
      <c r="D98" s="233" t="s">
        <v>148</v>
      </c>
      <c r="E98" s="248" t="s">
        <v>23</v>
      </c>
      <c r="F98" s="249" t="s">
        <v>159</v>
      </c>
      <c r="G98" s="247"/>
      <c r="H98" s="250">
        <v>12.5</v>
      </c>
      <c r="I98" s="251"/>
      <c r="J98" s="247"/>
      <c r="K98" s="247"/>
      <c r="L98" s="252"/>
      <c r="M98" s="253"/>
      <c r="N98" s="254"/>
      <c r="O98" s="254"/>
      <c r="P98" s="254"/>
      <c r="Q98" s="254"/>
      <c r="R98" s="254"/>
      <c r="S98" s="254"/>
      <c r="T98" s="255"/>
      <c r="AT98" s="256" t="s">
        <v>148</v>
      </c>
      <c r="AU98" s="256" t="s">
        <v>85</v>
      </c>
      <c r="AV98" s="14" t="s">
        <v>95</v>
      </c>
      <c r="AW98" s="14" t="s">
        <v>40</v>
      </c>
      <c r="AX98" s="14" t="s">
        <v>83</v>
      </c>
      <c r="AY98" s="256" t="s">
        <v>138</v>
      </c>
    </row>
    <row r="99" spans="2:65" s="1" customFormat="1" ht="31.5" customHeight="1">
      <c r="B99" s="42"/>
      <c r="C99" s="205" t="s">
        <v>160</v>
      </c>
      <c r="D99" s="205" t="s">
        <v>140</v>
      </c>
      <c r="E99" s="206" t="s">
        <v>161</v>
      </c>
      <c r="F99" s="207" t="s">
        <v>162</v>
      </c>
      <c r="G99" s="208" t="s">
        <v>155</v>
      </c>
      <c r="H99" s="209">
        <v>12.5</v>
      </c>
      <c r="I99" s="210"/>
      <c r="J99" s="211">
        <f>ROUND(I99*H99,2)</f>
        <v>0</v>
      </c>
      <c r="K99" s="207" t="s">
        <v>144</v>
      </c>
      <c r="L99" s="62"/>
      <c r="M99" s="212" t="s">
        <v>23</v>
      </c>
      <c r="N99" s="213" t="s">
        <v>47</v>
      </c>
      <c r="O99" s="43"/>
      <c r="P99" s="214">
        <f>O99*H99</f>
        <v>0</v>
      </c>
      <c r="Q99" s="214">
        <v>0</v>
      </c>
      <c r="R99" s="214">
        <f>Q99*H99</f>
        <v>0</v>
      </c>
      <c r="S99" s="214">
        <v>0</v>
      </c>
      <c r="T99" s="215">
        <f>S99*H99</f>
        <v>0</v>
      </c>
      <c r="AR99" s="25" t="s">
        <v>95</v>
      </c>
      <c r="AT99" s="25" t="s">
        <v>140</v>
      </c>
      <c r="AU99" s="25" t="s">
        <v>85</v>
      </c>
      <c r="AY99" s="25" t="s">
        <v>138</v>
      </c>
      <c r="BE99" s="216">
        <f>IF(N99="základní",J99,0)</f>
        <v>0</v>
      </c>
      <c r="BF99" s="216">
        <f>IF(N99="snížená",J99,0)</f>
        <v>0</v>
      </c>
      <c r="BG99" s="216">
        <f>IF(N99="zákl. přenesená",J99,0)</f>
        <v>0</v>
      </c>
      <c r="BH99" s="216">
        <f>IF(N99="sníž. přenesená",J99,0)</f>
        <v>0</v>
      </c>
      <c r="BI99" s="216">
        <f>IF(N99="nulová",J99,0)</f>
        <v>0</v>
      </c>
      <c r="BJ99" s="25" t="s">
        <v>83</v>
      </c>
      <c r="BK99" s="216">
        <f>ROUND(I99*H99,2)</f>
        <v>0</v>
      </c>
      <c r="BL99" s="25" t="s">
        <v>95</v>
      </c>
      <c r="BM99" s="25" t="s">
        <v>163</v>
      </c>
    </row>
    <row r="100" spans="2:65" s="1" customFormat="1" ht="31.5" customHeight="1">
      <c r="B100" s="42"/>
      <c r="C100" s="205" t="s">
        <v>164</v>
      </c>
      <c r="D100" s="205" t="s">
        <v>140</v>
      </c>
      <c r="E100" s="206" t="s">
        <v>165</v>
      </c>
      <c r="F100" s="207" t="s">
        <v>166</v>
      </c>
      <c r="G100" s="208" t="s">
        <v>155</v>
      </c>
      <c r="H100" s="209">
        <v>12.5</v>
      </c>
      <c r="I100" s="210"/>
      <c r="J100" s="211">
        <f>ROUND(I100*H100,2)</f>
        <v>0</v>
      </c>
      <c r="K100" s="207" t="s">
        <v>144</v>
      </c>
      <c r="L100" s="62"/>
      <c r="M100" s="212" t="s">
        <v>23</v>
      </c>
      <c r="N100" s="213" t="s">
        <v>47</v>
      </c>
      <c r="O100" s="43"/>
      <c r="P100" s="214">
        <f>O100*H100</f>
        <v>0</v>
      </c>
      <c r="Q100" s="214">
        <v>7.9000000000000001E-4</v>
      </c>
      <c r="R100" s="214">
        <f>Q100*H100</f>
        <v>9.8750000000000001E-3</v>
      </c>
      <c r="S100" s="214">
        <v>0</v>
      </c>
      <c r="T100" s="215">
        <f>S100*H100</f>
        <v>0</v>
      </c>
      <c r="AR100" s="25" t="s">
        <v>95</v>
      </c>
      <c r="AT100" s="25" t="s">
        <v>140</v>
      </c>
      <c r="AU100" s="25" t="s">
        <v>85</v>
      </c>
      <c r="AY100" s="25" t="s">
        <v>138</v>
      </c>
      <c r="BE100" s="216">
        <f>IF(N100="základní",J100,0)</f>
        <v>0</v>
      </c>
      <c r="BF100" s="216">
        <f>IF(N100="snížená",J100,0)</f>
        <v>0</v>
      </c>
      <c r="BG100" s="216">
        <f>IF(N100="zákl. přenesená",J100,0)</f>
        <v>0</v>
      </c>
      <c r="BH100" s="216">
        <f>IF(N100="sníž. přenesená",J100,0)</f>
        <v>0</v>
      </c>
      <c r="BI100" s="216">
        <f>IF(N100="nulová",J100,0)</f>
        <v>0</v>
      </c>
      <c r="BJ100" s="25" t="s">
        <v>83</v>
      </c>
      <c r="BK100" s="216">
        <f>ROUND(I100*H100,2)</f>
        <v>0</v>
      </c>
      <c r="BL100" s="25" t="s">
        <v>95</v>
      </c>
      <c r="BM100" s="25" t="s">
        <v>167</v>
      </c>
    </row>
    <row r="101" spans="2:65" s="1" customFormat="1" ht="31.5" customHeight="1">
      <c r="B101" s="42"/>
      <c r="C101" s="205" t="s">
        <v>168</v>
      </c>
      <c r="D101" s="205" t="s">
        <v>140</v>
      </c>
      <c r="E101" s="206" t="s">
        <v>169</v>
      </c>
      <c r="F101" s="207" t="s">
        <v>170</v>
      </c>
      <c r="G101" s="208" t="s">
        <v>155</v>
      </c>
      <c r="H101" s="209">
        <v>12.5</v>
      </c>
      <c r="I101" s="210"/>
      <c r="J101" s="211">
        <f>ROUND(I101*H101,2)</f>
        <v>0</v>
      </c>
      <c r="K101" s="207" t="s">
        <v>144</v>
      </c>
      <c r="L101" s="62"/>
      <c r="M101" s="212" t="s">
        <v>23</v>
      </c>
      <c r="N101" s="213" t="s">
        <v>47</v>
      </c>
      <c r="O101" s="43"/>
      <c r="P101" s="214">
        <f>O101*H101</f>
        <v>0</v>
      </c>
      <c r="Q101" s="214">
        <v>0</v>
      </c>
      <c r="R101" s="214">
        <f>Q101*H101</f>
        <v>0</v>
      </c>
      <c r="S101" s="214">
        <v>0</v>
      </c>
      <c r="T101" s="215">
        <f>S101*H101</f>
        <v>0</v>
      </c>
      <c r="AR101" s="25" t="s">
        <v>95</v>
      </c>
      <c r="AT101" s="25" t="s">
        <v>140</v>
      </c>
      <c r="AU101" s="25" t="s">
        <v>85</v>
      </c>
      <c r="AY101" s="25" t="s">
        <v>138</v>
      </c>
      <c r="BE101" s="216">
        <f>IF(N101="základní",J101,0)</f>
        <v>0</v>
      </c>
      <c r="BF101" s="216">
        <f>IF(N101="snížená",J101,0)</f>
        <v>0</v>
      </c>
      <c r="BG101" s="216">
        <f>IF(N101="zákl. přenesená",J101,0)</f>
        <v>0</v>
      </c>
      <c r="BH101" s="216">
        <f>IF(N101="sníž. přenesená",J101,0)</f>
        <v>0</v>
      </c>
      <c r="BI101" s="216">
        <f>IF(N101="nulová",J101,0)</f>
        <v>0</v>
      </c>
      <c r="BJ101" s="25" t="s">
        <v>83</v>
      </c>
      <c r="BK101" s="216">
        <f>ROUND(I101*H101,2)</f>
        <v>0</v>
      </c>
      <c r="BL101" s="25" t="s">
        <v>95</v>
      </c>
      <c r="BM101" s="25" t="s">
        <v>171</v>
      </c>
    </row>
    <row r="102" spans="2:65" s="1" customFormat="1" ht="44.25" customHeight="1">
      <c r="B102" s="42"/>
      <c r="C102" s="205" t="s">
        <v>85</v>
      </c>
      <c r="D102" s="205" t="s">
        <v>140</v>
      </c>
      <c r="E102" s="206" t="s">
        <v>172</v>
      </c>
      <c r="F102" s="207" t="s">
        <v>173</v>
      </c>
      <c r="G102" s="208" t="s">
        <v>143</v>
      </c>
      <c r="H102" s="209">
        <v>0.75</v>
      </c>
      <c r="I102" s="210"/>
      <c r="J102" s="211">
        <f>ROUND(I102*H102,2)</f>
        <v>0</v>
      </c>
      <c r="K102" s="207" t="s">
        <v>144</v>
      </c>
      <c r="L102" s="62"/>
      <c r="M102" s="212" t="s">
        <v>23</v>
      </c>
      <c r="N102" s="213" t="s">
        <v>47</v>
      </c>
      <c r="O102" s="43"/>
      <c r="P102" s="214">
        <f>O102*H102</f>
        <v>0</v>
      </c>
      <c r="Q102" s="214">
        <v>0</v>
      </c>
      <c r="R102" s="214">
        <f>Q102*H102</f>
        <v>0</v>
      </c>
      <c r="S102" s="214">
        <v>0</v>
      </c>
      <c r="T102" s="215">
        <f>S102*H102</f>
        <v>0</v>
      </c>
      <c r="AR102" s="25" t="s">
        <v>95</v>
      </c>
      <c r="AT102" s="25" t="s">
        <v>140</v>
      </c>
      <c r="AU102" s="25" t="s">
        <v>85</v>
      </c>
      <c r="AY102" s="25" t="s">
        <v>138</v>
      </c>
      <c r="BE102" s="216">
        <f>IF(N102="základní",J102,0)</f>
        <v>0</v>
      </c>
      <c r="BF102" s="216">
        <f>IF(N102="snížená",J102,0)</f>
        <v>0</v>
      </c>
      <c r="BG102" s="216">
        <f>IF(N102="zákl. přenesená",J102,0)</f>
        <v>0</v>
      </c>
      <c r="BH102" s="216">
        <f>IF(N102="sníž. přenesená",J102,0)</f>
        <v>0</v>
      </c>
      <c r="BI102" s="216">
        <f>IF(N102="nulová",J102,0)</f>
        <v>0</v>
      </c>
      <c r="BJ102" s="25" t="s">
        <v>83</v>
      </c>
      <c r="BK102" s="216">
        <f>ROUND(I102*H102,2)</f>
        <v>0</v>
      </c>
      <c r="BL102" s="25" t="s">
        <v>95</v>
      </c>
      <c r="BM102" s="25" t="s">
        <v>174</v>
      </c>
    </row>
    <row r="103" spans="2:65" s="1" customFormat="1" ht="94.5">
      <c r="B103" s="42"/>
      <c r="C103" s="64"/>
      <c r="D103" s="217" t="s">
        <v>146</v>
      </c>
      <c r="E103" s="64"/>
      <c r="F103" s="218" t="s">
        <v>175</v>
      </c>
      <c r="G103" s="64"/>
      <c r="H103" s="64"/>
      <c r="I103" s="173"/>
      <c r="J103" s="64"/>
      <c r="K103" s="64"/>
      <c r="L103" s="62"/>
      <c r="M103" s="219"/>
      <c r="N103" s="43"/>
      <c r="O103" s="43"/>
      <c r="P103" s="43"/>
      <c r="Q103" s="43"/>
      <c r="R103" s="43"/>
      <c r="S103" s="43"/>
      <c r="T103" s="79"/>
      <c r="AT103" s="25" t="s">
        <v>146</v>
      </c>
      <c r="AU103" s="25" t="s">
        <v>85</v>
      </c>
    </row>
    <row r="104" spans="2:65" s="12" customFormat="1" ht="13.5">
      <c r="B104" s="220"/>
      <c r="C104" s="221"/>
      <c r="D104" s="217" t="s">
        <v>148</v>
      </c>
      <c r="E104" s="222" t="s">
        <v>23</v>
      </c>
      <c r="F104" s="223" t="s">
        <v>149</v>
      </c>
      <c r="G104" s="221"/>
      <c r="H104" s="224" t="s">
        <v>23</v>
      </c>
      <c r="I104" s="225"/>
      <c r="J104" s="221"/>
      <c r="K104" s="221"/>
      <c r="L104" s="226"/>
      <c r="M104" s="227"/>
      <c r="N104" s="228"/>
      <c r="O104" s="228"/>
      <c r="P104" s="228"/>
      <c r="Q104" s="228"/>
      <c r="R104" s="228"/>
      <c r="S104" s="228"/>
      <c r="T104" s="229"/>
      <c r="AT104" s="230" t="s">
        <v>148</v>
      </c>
      <c r="AU104" s="230" t="s">
        <v>85</v>
      </c>
      <c r="AV104" s="12" t="s">
        <v>83</v>
      </c>
      <c r="AW104" s="12" t="s">
        <v>40</v>
      </c>
      <c r="AX104" s="12" t="s">
        <v>76</v>
      </c>
      <c r="AY104" s="230" t="s">
        <v>138</v>
      </c>
    </row>
    <row r="105" spans="2:65" s="13" customFormat="1" ht="13.5">
      <c r="B105" s="231"/>
      <c r="C105" s="232"/>
      <c r="D105" s="233" t="s">
        <v>148</v>
      </c>
      <c r="E105" s="234" t="s">
        <v>23</v>
      </c>
      <c r="F105" s="235" t="s">
        <v>151</v>
      </c>
      <c r="G105" s="232"/>
      <c r="H105" s="236">
        <v>0.75</v>
      </c>
      <c r="I105" s="237"/>
      <c r="J105" s="232"/>
      <c r="K105" s="232"/>
      <c r="L105" s="238"/>
      <c r="M105" s="239"/>
      <c r="N105" s="240"/>
      <c r="O105" s="240"/>
      <c r="P105" s="240"/>
      <c r="Q105" s="240"/>
      <c r="R105" s="240"/>
      <c r="S105" s="240"/>
      <c r="T105" s="241"/>
      <c r="AT105" s="242" t="s">
        <v>148</v>
      </c>
      <c r="AU105" s="242" t="s">
        <v>85</v>
      </c>
      <c r="AV105" s="13" t="s">
        <v>85</v>
      </c>
      <c r="AW105" s="13" t="s">
        <v>40</v>
      </c>
      <c r="AX105" s="13" t="s">
        <v>83</v>
      </c>
      <c r="AY105" s="242" t="s">
        <v>138</v>
      </c>
    </row>
    <row r="106" spans="2:65" s="1" customFormat="1" ht="44.25" customHeight="1">
      <c r="B106" s="42"/>
      <c r="C106" s="205" t="s">
        <v>92</v>
      </c>
      <c r="D106" s="205" t="s">
        <v>140</v>
      </c>
      <c r="E106" s="206" t="s">
        <v>176</v>
      </c>
      <c r="F106" s="207" t="s">
        <v>177</v>
      </c>
      <c r="G106" s="208" t="s">
        <v>143</v>
      </c>
      <c r="H106" s="209">
        <v>0.75</v>
      </c>
      <c r="I106" s="210"/>
      <c r="J106" s="211">
        <f>ROUND(I106*H106,2)</f>
        <v>0</v>
      </c>
      <c r="K106" s="207" t="s">
        <v>144</v>
      </c>
      <c r="L106" s="62"/>
      <c r="M106" s="212" t="s">
        <v>23</v>
      </c>
      <c r="N106" s="213" t="s">
        <v>47</v>
      </c>
      <c r="O106" s="43"/>
      <c r="P106" s="214">
        <f>O106*H106</f>
        <v>0</v>
      </c>
      <c r="Q106" s="214">
        <v>0</v>
      </c>
      <c r="R106" s="214">
        <f>Q106*H106</f>
        <v>0</v>
      </c>
      <c r="S106" s="214">
        <v>0</v>
      </c>
      <c r="T106" s="215">
        <f>S106*H106</f>
        <v>0</v>
      </c>
      <c r="AR106" s="25" t="s">
        <v>95</v>
      </c>
      <c r="AT106" s="25" t="s">
        <v>140</v>
      </c>
      <c r="AU106" s="25" t="s">
        <v>85</v>
      </c>
      <c r="AY106" s="25" t="s">
        <v>138</v>
      </c>
      <c r="BE106" s="216">
        <f>IF(N106="základní",J106,0)</f>
        <v>0</v>
      </c>
      <c r="BF106" s="216">
        <f>IF(N106="snížená",J106,0)</f>
        <v>0</v>
      </c>
      <c r="BG106" s="216">
        <f>IF(N106="zákl. přenesená",J106,0)</f>
        <v>0</v>
      </c>
      <c r="BH106" s="216">
        <f>IF(N106="sníž. přenesená",J106,0)</f>
        <v>0</v>
      </c>
      <c r="BI106" s="216">
        <f>IF(N106="nulová",J106,0)</f>
        <v>0</v>
      </c>
      <c r="BJ106" s="25" t="s">
        <v>83</v>
      </c>
      <c r="BK106" s="216">
        <f>ROUND(I106*H106,2)</f>
        <v>0</v>
      </c>
      <c r="BL106" s="25" t="s">
        <v>95</v>
      </c>
      <c r="BM106" s="25" t="s">
        <v>178</v>
      </c>
    </row>
    <row r="107" spans="2:65" s="1" customFormat="1" ht="189">
      <c r="B107" s="42"/>
      <c r="C107" s="64"/>
      <c r="D107" s="233" t="s">
        <v>146</v>
      </c>
      <c r="E107" s="64"/>
      <c r="F107" s="257" t="s">
        <v>179</v>
      </c>
      <c r="G107" s="64"/>
      <c r="H107" s="64"/>
      <c r="I107" s="173"/>
      <c r="J107" s="64"/>
      <c r="K107" s="64"/>
      <c r="L107" s="62"/>
      <c r="M107" s="219"/>
      <c r="N107" s="43"/>
      <c r="O107" s="43"/>
      <c r="P107" s="43"/>
      <c r="Q107" s="43"/>
      <c r="R107" s="43"/>
      <c r="S107" s="43"/>
      <c r="T107" s="79"/>
      <c r="AT107" s="25" t="s">
        <v>146</v>
      </c>
      <c r="AU107" s="25" t="s">
        <v>85</v>
      </c>
    </row>
    <row r="108" spans="2:65" s="1" customFormat="1" ht="31.5" customHeight="1">
      <c r="B108" s="42"/>
      <c r="C108" s="205" t="s">
        <v>95</v>
      </c>
      <c r="D108" s="205" t="s">
        <v>140</v>
      </c>
      <c r="E108" s="206" t="s">
        <v>180</v>
      </c>
      <c r="F108" s="207" t="s">
        <v>181</v>
      </c>
      <c r="G108" s="208" t="s">
        <v>143</v>
      </c>
      <c r="H108" s="209">
        <v>0.75</v>
      </c>
      <c r="I108" s="210"/>
      <c r="J108" s="211">
        <f>ROUND(I108*H108,2)</f>
        <v>0</v>
      </c>
      <c r="K108" s="207" t="s">
        <v>144</v>
      </c>
      <c r="L108" s="62"/>
      <c r="M108" s="212" t="s">
        <v>23</v>
      </c>
      <c r="N108" s="213" t="s">
        <v>47</v>
      </c>
      <c r="O108" s="43"/>
      <c r="P108" s="214">
        <f>O108*H108</f>
        <v>0</v>
      </c>
      <c r="Q108" s="214">
        <v>0</v>
      </c>
      <c r="R108" s="214">
        <f>Q108*H108</f>
        <v>0</v>
      </c>
      <c r="S108" s="214">
        <v>0</v>
      </c>
      <c r="T108" s="215">
        <f>S108*H108</f>
        <v>0</v>
      </c>
      <c r="AR108" s="25" t="s">
        <v>95</v>
      </c>
      <c r="AT108" s="25" t="s">
        <v>140</v>
      </c>
      <c r="AU108" s="25" t="s">
        <v>85</v>
      </c>
      <c r="AY108" s="25" t="s">
        <v>138</v>
      </c>
      <c r="BE108" s="216">
        <f>IF(N108="základní",J108,0)</f>
        <v>0</v>
      </c>
      <c r="BF108" s="216">
        <f>IF(N108="snížená",J108,0)</f>
        <v>0</v>
      </c>
      <c r="BG108" s="216">
        <f>IF(N108="zákl. přenesená",J108,0)</f>
        <v>0</v>
      </c>
      <c r="BH108" s="216">
        <f>IF(N108="sníž. přenesená",J108,0)</f>
        <v>0</v>
      </c>
      <c r="BI108" s="216">
        <f>IF(N108="nulová",J108,0)</f>
        <v>0</v>
      </c>
      <c r="BJ108" s="25" t="s">
        <v>83</v>
      </c>
      <c r="BK108" s="216">
        <f>ROUND(I108*H108,2)</f>
        <v>0</v>
      </c>
      <c r="BL108" s="25" t="s">
        <v>95</v>
      </c>
      <c r="BM108" s="25" t="s">
        <v>182</v>
      </c>
    </row>
    <row r="109" spans="2:65" s="1" customFormat="1" ht="148.5">
      <c r="B109" s="42"/>
      <c r="C109" s="64"/>
      <c r="D109" s="233" t="s">
        <v>146</v>
      </c>
      <c r="E109" s="64"/>
      <c r="F109" s="257" t="s">
        <v>183</v>
      </c>
      <c r="G109" s="64"/>
      <c r="H109" s="64"/>
      <c r="I109" s="173"/>
      <c r="J109" s="64"/>
      <c r="K109" s="64"/>
      <c r="L109" s="62"/>
      <c r="M109" s="219"/>
      <c r="N109" s="43"/>
      <c r="O109" s="43"/>
      <c r="P109" s="43"/>
      <c r="Q109" s="43"/>
      <c r="R109" s="43"/>
      <c r="S109" s="43"/>
      <c r="T109" s="79"/>
      <c r="AT109" s="25" t="s">
        <v>146</v>
      </c>
      <c r="AU109" s="25" t="s">
        <v>85</v>
      </c>
    </row>
    <row r="110" spans="2:65" s="1" customFormat="1" ht="22.5" customHeight="1">
      <c r="B110" s="42"/>
      <c r="C110" s="205" t="s">
        <v>184</v>
      </c>
      <c r="D110" s="205" t="s">
        <v>140</v>
      </c>
      <c r="E110" s="206" t="s">
        <v>185</v>
      </c>
      <c r="F110" s="207" t="s">
        <v>186</v>
      </c>
      <c r="G110" s="208" t="s">
        <v>187</v>
      </c>
      <c r="H110" s="209">
        <v>0.75</v>
      </c>
      <c r="I110" s="210"/>
      <c r="J110" s="211">
        <f>ROUND(I110*H110,2)</f>
        <v>0</v>
      </c>
      <c r="K110" s="207" t="s">
        <v>144</v>
      </c>
      <c r="L110" s="62"/>
      <c r="M110" s="212" t="s">
        <v>23</v>
      </c>
      <c r="N110" s="213" t="s">
        <v>47</v>
      </c>
      <c r="O110" s="43"/>
      <c r="P110" s="214">
        <f>O110*H110</f>
        <v>0</v>
      </c>
      <c r="Q110" s="214">
        <v>0</v>
      </c>
      <c r="R110" s="214">
        <f>Q110*H110</f>
        <v>0</v>
      </c>
      <c r="S110" s="214">
        <v>0</v>
      </c>
      <c r="T110" s="215">
        <f>S110*H110</f>
        <v>0</v>
      </c>
      <c r="AR110" s="25" t="s">
        <v>95</v>
      </c>
      <c r="AT110" s="25" t="s">
        <v>140</v>
      </c>
      <c r="AU110" s="25" t="s">
        <v>85</v>
      </c>
      <c r="AY110" s="25" t="s">
        <v>138</v>
      </c>
      <c r="BE110" s="216">
        <f>IF(N110="základní",J110,0)</f>
        <v>0</v>
      </c>
      <c r="BF110" s="216">
        <f>IF(N110="snížená",J110,0)</f>
        <v>0</v>
      </c>
      <c r="BG110" s="216">
        <f>IF(N110="zákl. přenesená",J110,0)</f>
        <v>0</v>
      </c>
      <c r="BH110" s="216">
        <f>IF(N110="sníž. přenesená",J110,0)</f>
        <v>0</v>
      </c>
      <c r="BI110" s="216">
        <f>IF(N110="nulová",J110,0)</f>
        <v>0</v>
      </c>
      <c r="BJ110" s="25" t="s">
        <v>83</v>
      </c>
      <c r="BK110" s="216">
        <f>ROUND(I110*H110,2)</f>
        <v>0</v>
      </c>
      <c r="BL110" s="25" t="s">
        <v>95</v>
      </c>
      <c r="BM110" s="25" t="s">
        <v>188</v>
      </c>
    </row>
    <row r="111" spans="2:65" s="1" customFormat="1" ht="297">
      <c r="B111" s="42"/>
      <c r="C111" s="64"/>
      <c r="D111" s="217" t="s">
        <v>146</v>
      </c>
      <c r="E111" s="64"/>
      <c r="F111" s="218" t="s">
        <v>189</v>
      </c>
      <c r="G111" s="64"/>
      <c r="H111" s="64"/>
      <c r="I111" s="173"/>
      <c r="J111" s="64"/>
      <c r="K111" s="64"/>
      <c r="L111" s="62"/>
      <c r="M111" s="219"/>
      <c r="N111" s="43"/>
      <c r="O111" s="43"/>
      <c r="P111" s="43"/>
      <c r="Q111" s="43"/>
      <c r="R111" s="43"/>
      <c r="S111" s="43"/>
      <c r="T111" s="79"/>
      <c r="AT111" s="25" t="s">
        <v>146</v>
      </c>
      <c r="AU111" s="25" t="s">
        <v>85</v>
      </c>
    </row>
    <row r="112" spans="2:65" s="12" customFormat="1" ht="13.5">
      <c r="B112" s="220"/>
      <c r="C112" s="221"/>
      <c r="D112" s="217" t="s">
        <v>148</v>
      </c>
      <c r="E112" s="222" t="s">
        <v>23</v>
      </c>
      <c r="F112" s="223" t="s">
        <v>190</v>
      </c>
      <c r="G112" s="221"/>
      <c r="H112" s="224" t="s">
        <v>23</v>
      </c>
      <c r="I112" s="225"/>
      <c r="J112" s="221"/>
      <c r="K112" s="221"/>
      <c r="L112" s="226"/>
      <c r="M112" s="227"/>
      <c r="N112" s="228"/>
      <c r="O112" s="228"/>
      <c r="P112" s="228"/>
      <c r="Q112" s="228"/>
      <c r="R112" s="228"/>
      <c r="S112" s="228"/>
      <c r="T112" s="229"/>
      <c r="AT112" s="230" t="s">
        <v>148</v>
      </c>
      <c r="AU112" s="230" t="s">
        <v>85</v>
      </c>
      <c r="AV112" s="12" t="s">
        <v>83</v>
      </c>
      <c r="AW112" s="12" t="s">
        <v>40</v>
      </c>
      <c r="AX112" s="12" t="s">
        <v>76</v>
      </c>
      <c r="AY112" s="230" t="s">
        <v>138</v>
      </c>
    </row>
    <row r="113" spans="2:65" s="13" customFormat="1" ht="13.5">
      <c r="B113" s="231"/>
      <c r="C113" s="232"/>
      <c r="D113" s="217" t="s">
        <v>148</v>
      </c>
      <c r="E113" s="243" t="s">
        <v>23</v>
      </c>
      <c r="F113" s="244" t="s">
        <v>191</v>
      </c>
      <c r="G113" s="232"/>
      <c r="H113" s="245">
        <v>0.75</v>
      </c>
      <c r="I113" s="237"/>
      <c r="J113" s="232"/>
      <c r="K113" s="232"/>
      <c r="L113" s="238"/>
      <c r="M113" s="239"/>
      <c r="N113" s="240"/>
      <c r="O113" s="240"/>
      <c r="P113" s="240"/>
      <c r="Q113" s="240"/>
      <c r="R113" s="240"/>
      <c r="S113" s="240"/>
      <c r="T113" s="241"/>
      <c r="AT113" s="242" t="s">
        <v>148</v>
      </c>
      <c r="AU113" s="242" t="s">
        <v>85</v>
      </c>
      <c r="AV113" s="13" t="s">
        <v>85</v>
      </c>
      <c r="AW113" s="13" t="s">
        <v>40</v>
      </c>
      <c r="AX113" s="13" t="s">
        <v>76</v>
      </c>
      <c r="AY113" s="242" t="s">
        <v>138</v>
      </c>
    </row>
    <row r="114" spans="2:65" s="14" customFormat="1" ht="13.5">
      <c r="B114" s="246"/>
      <c r="C114" s="247"/>
      <c r="D114" s="233" t="s">
        <v>148</v>
      </c>
      <c r="E114" s="248" t="s">
        <v>23</v>
      </c>
      <c r="F114" s="249" t="s">
        <v>159</v>
      </c>
      <c r="G114" s="247"/>
      <c r="H114" s="250">
        <v>0.75</v>
      </c>
      <c r="I114" s="251"/>
      <c r="J114" s="247"/>
      <c r="K114" s="247"/>
      <c r="L114" s="252"/>
      <c r="M114" s="253"/>
      <c r="N114" s="254"/>
      <c r="O114" s="254"/>
      <c r="P114" s="254"/>
      <c r="Q114" s="254"/>
      <c r="R114" s="254"/>
      <c r="S114" s="254"/>
      <c r="T114" s="255"/>
      <c r="AT114" s="256" t="s">
        <v>148</v>
      </c>
      <c r="AU114" s="256" t="s">
        <v>85</v>
      </c>
      <c r="AV114" s="14" t="s">
        <v>95</v>
      </c>
      <c r="AW114" s="14" t="s">
        <v>40</v>
      </c>
      <c r="AX114" s="14" t="s">
        <v>83</v>
      </c>
      <c r="AY114" s="256" t="s">
        <v>138</v>
      </c>
    </row>
    <row r="115" spans="2:65" s="1" customFormat="1" ht="22.5" customHeight="1">
      <c r="B115" s="42"/>
      <c r="C115" s="205" t="s">
        <v>192</v>
      </c>
      <c r="D115" s="205" t="s">
        <v>140</v>
      </c>
      <c r="E115" s="206" t="s">
        <v>193</v>
      </c>
      <c r="F115" s="207" t="s">
        <v>194</v>
      </c>
      <c r="G115" s="208" t="s">
        <v>195</v>
      </c>
      <c r="H115" s="209">
        <v>1.5</v>
      </c>
      <c r="I115" s="210"/>
      <c r="J115" s="211">
        <f>ROUND(I115*H115,2)</f>
        <v>0</v>
      </c>
      <c r="K115" s="207" t="s">
        <v>144</v>
      </c>
      <c r="L115" s="62"/>
      <c r="M115" s="212" t="s">
        <v>23</v>
      </c>
      <c r="N115" s="213" t="s">
        <v>47</v>
      </c>
      <c r="O115" s="43"/>
      <c r="P115" s="214">
        <f>O115*H115</f>
        <v>0</v>
      </c>
      <c r="Q115" s="214">
        <v>0</v>
      </c>
      <c r="R115" s="214">
        <f>Q115*H115</f>
        <v>0</v>
      </c>
      <c r="S115" s="214">
        <v>0</v>
      </c>
      <c r="T115" s="215">
        <f>S115*H115</f>
        <v>0</v>
      </c>
      <c r="AR115" s="25" t="s">
        <v>95</v>
      </c>
      <c r="AT115" s="25" t="s">
        <v>140</v>
      </c>
      <c r="AU115" s="25" t="s">
        <v>85</v>
      </c>
      <c r="AY115" s="25" t="s">
        <v>138</v>
      </c>
      <c r="BE115" s="216">
        <f>IF(N115="základní",J115,0)</f>
        <v>0</v>
      </c>
      <c r="BF115" s="216">
        <f>IF(N115="snížená",J115,0)</f>
        <v>0</v>
      </c>
      <c r="BG115" s="216">
        <f>IF(N115="zákl. přenesená",J115,0)</f>
        <v>0</v>
      </c>
      <c r="BH115" s="216">
        <f>IF(N115="sníž. přenesená",J115,0)</f>
        <v>0</v>
      </c>
      <c r="BI115" s="216">
        <f>IF(N115="nulová",J115,0)</f>
        <v>0</v>
      </c>
      <c r="BJ115" s="25" t="s">
        <v>83</v>
      </c>
      <c r="BK115" s="216">
        <f>ROUND(I115*H115,2)</f>
        <v>0</v>
      </c>
      <c r="BL115" s="25" t="s">
        <v>95</v>
      </c>
      <c r="BM115" s="25" t="s">
        <v>196</v>
      </c>
    </row>
    <row r="116" spans="2:65" s="1" customFormat="1" ht="297">
      <c r="B116" s="42"/>
      <c r="C116" s="64"/>
      <c r="D116" s="217" t="s">
        <v>146</v>
      </c>
      <c r="E116" s="64"/>
      <c r="F116" s="218" t="s">
        <v>189</v>
      </c>
      <c r="G116" s="64"/>
      <c r="H116" s="64"/>
      <c r="I116" s="173"/>
      <c r="J116" s="64"/>
      <c r="K116" s="64"/>
      <c r="L116" s="62"/>
      <c r="M116" s="219"/>
      <c r="N116" s="43"/>
      <c r="O116" s="43"/>
      <c r="P116" s="43"/>
      <c r="Q116" s="43"/>
      <c r="R116" s="43"/>
      <c r="S116" s="43"/>
      <c r="T116" s="79"/>
      <c r="AT116" s="25" t="s">
        <v>146</v>
      </c>
      <c r="AU116" s="25" t="s">
        <v>85</v>
      </c>
    </row>
    <row r="117" spans="2:65" s="13" customFormat="1" ht="13.5">
      <c r="B117" s="231"/>
      <c r="C117" s="232"/>
      <c r="D117" s="217" t="s">
        <v>148</v>
      </c>
      <c r="E117" s="243" t="s">
        <v>23</v>
      </c>
      <c r="F117" s="244" t="s">
        <v>197</v>
      </c>
      <c r="G117" s="232"/>
      <c r="H117" s="245">
        <v>1.5</v>
      </c>
      <c r="I117" s="237"/>
      <c r="J117" s="232"/>
      <c r="K117" s="232"/>
      <c r="L117" s="238"/>
      <c r="M117" s="239"/>
      <c r="N117" s="240"/>
      <c r="O117" s="240"/>
      <c r="P117" s="240"/>
      <c r="Q117" s="240"/>
      <c r="R117" s="240"/>
      <c r="S117" s="240"/>
      <c r="T117" s="241"/>
      <c r="AT117" s="242" t="s">
        <v>148</v>
      </c>
      <c r="AU117" s="242" t="s">
        <v>85</v>
      </c>
      <c r="AV117" s="13" t="s">
        <v>85</v>
      </c>
      <c r="AW117" s="13" t="s">
        <v>40</v>
      </c>
      <c r="AX117" s="13" t="s">
        <v>83</v>
      </c>
      <c r="AY117" s="242" t="s">
        <v>138</v>
      </c>
    </row>
    <row r="118" spans="2:65" s="11" customFormat="1" ht="29.85" customHeight="1">
      <c r="B118" s="188"/>
      <c r="C118" s="189"/>
      <c r="D118" s="202" t="s">
        <v>75</v>
      </c>
      <c r="E118" s="203" t="s">
        <v>85</v>
      </c>
      <c r="F118" s="203" t="s">
        <v>198</v>
      </c>
      <c r="G118" s="189"/>
      <c r="H118" s="189"/>
      <c r="I118" s="192"/>
      <c r="J118" s="204">
        <f>BK118</f>
        <v>0</v>
      </c>
      <c r="K118" s="189"/>
      <c r="L118" s="194"/>
      <c r="M118" s="195"/>
      <c r="N118" s="196"/>
      <c r="O118" s="196"/>
      <c r="P118" s="197">
        <f>SUM(P119:P127)</f>
        <v>0</v>
      </c>
      <c r="Q118" s="196"/>
      <c r="R118" s="197">
        <f>SUM(R119:R127)</f>
        <v>1.8538125000000001</v>
      </c>
      <c r="S118" s="196"/>
      <c r="T118" s="198">
        <f>SUM(T119:T127)</f>
        <v>0</v>
      </c>
      <c r="AR118" s="199" t="s">
        <v>83</v>
      </c>
      <c r="AT118" s="200" t="s">
        <v>75</v>
      </c>
      <c r="AU118" s="200" t="s">
        <v>83</v>
      </c>
      <c r="AY118" s="199" t="s">
        <v>138</v>
      </c>
      <c r="BK118" s="201">
        <f>SUM(BK119:BK127)</f>
        <v>0</v>
      </c>
    </row>
    <row r="119" spans="2:65" s="1" customFormat="1" ht="44.25" customHeight="1">
      <c r="B119" s="42"/>
      <c r="C119" s="205" t="s">
        <v>9</v>
      </c>
      <c r="D119" s="205" t="s">
        <v>140</v>
      </c>
      <c r="E119" s="206" t="s">
        <v>199</v>
      </c>
      <c r="F119" s="207" t="s">
        <v>200</v>
      </c>
      <c r="G119" s="208" t="s">
        <v>155</v>
      </c>
      <c r="H119" s="209">
        <v>0.75</v>
      </c>
      <c r="I119" s="210"/>
      <c r="J119" s="211">
        <f>ROUND(I119*H119,2)</f>
        <v>0</v>
      </c>
      <c r="K119" s="207" t="s">
        <v>144</v>
      </c>
      <c r="L119" s="62"/>
      <c r="M119" s="212" t="s">
        <v>23</v>
      </c>
      <c r="N119" s="213" t="s">
        <v>47</v>
      </c>
      <c r="O119" s="43"/>
      <c r="P119" s="214">
        <f>O119*H119</f>
        <v>0</v>
      </c>
      <c r="Q119" s="214">
        <v>1.0300000000000001E-3</v>
      </c>
      <c r="R119" s="214">
        <f>Q119*H119</f>
        <v>7.7250000000000007E-4</v>
      </c>
      <c r="S119" s="214">
        <v>0</v>
      </c>
      <c r="T119" s="215">
        <f>S119*H119</f>
        <v>0</v>
      </c>
      <c r="AR119" s="25" t="s">
        <v>95</v>
      </c>
      <c r="AT119" s="25" t="s">
        <v>140</v>
      </c>
      <c r="AU119" s="25" t="s">
        <v>85</v>
      </c>
      <c r="AY119" s="25" t="s">
        <v>138</v>
      </c>
      <c r="BE119" s="216">
        <f>IF(N119="základní",J119,0)</f>
        <v>0</v>
      </c>
      <c r="BF119" s="216">
        <f>IF(N119="snížená",J119,0)</f>
        <v>0</v>
      </c>
      <c r="BG119" s="216">
        <f>IF(N119="zákl. přenesená",J119,0)</f>
        <v>0</v>
      </c>
      <c r="BH119" s="216">
        <f>IF(N119="sníž. přenesená",J119,0)</f>
        <v>0</v>
      </c>
      <c r="BI119" s="216">
        <f>IF(N119="nulová",J119,0)</f>
        <v>0</v>
      </c>
      <c r="BJ119" s="25" t="s">
        <v>83</v>
      </c>
      <c r="BK119" s="216">
        <f>ROUND(I119*H119,2)</f>
        <v>0</v>
      </c>
      <c r="BL119" s="25" t="s">
        <v>95</v>
      </c>
      <c r="BM119" s="25" t="s">
        <v>201</v>
      </c>
    </row>
    <row r="120" spans="2:65" s="12" customFormat="1" ht="13.5">
      <c r="B120" s="220"/>
      <c r="C120" s="221"/>
      <c r="D120" s="217" t="s">
        <v>148</v>
      </c>
      <c r="E120" s="222" t="s">
        <v>23</v>
      </c>
      <c r="F120" s="223" t="s">
        <v>202</v>
      </c>
      <c r="G120" s="221"/>
      <c r="H120" s="224" t="s">
        <v>23</v>
      </c>
      <c r="I120" s="225"/>
      <c r="J120" s="221"/>
      <c r="K120" s="221"/>
      <c r="L120" s="226"/>
      <c r="M120" s="227"/>
      <c r="N120" s="228"/>
      <c r="O120" s="228"/>
      <c r="P120" s="228"/>
      <c r="Q120" s="228"/>
      <c r="R120" s="228"/>
      <c r="S120" s="228"/>
      <c r="T120" s="229"/>
      <c r="AT120" s="230" t="s">
        <v>148</v>
      </c>
      <c r="AU120" s="230" t="s">
        <v>85</v>
      </c>
      <c r="AV120" s="12" t="s">
        <v>83</v>
      </c>
      <c r="AW120" s="12" t="s">
        <v>40</v>
      </c>
      <c r="AX120" s="12" t="s">
        <v>76</v>
      </c>
      <c r="AY120" s="230" t="s">
        <v>138</v>
      </c>
    </row>
    <row r="121" spans="2:65" s="13" customFormat="1" ht="13.5">
      <c r="B121" s="231"/>
      <c r="C121" s="232"/>
      <c r="D121" s="233" t="s">
        <v>148</v>
      </c>
      <c r="E121" s="234" t="s">
        <v>23</v>
      </c>
      <c r="F121" s="235" t="s">
        <v>151</v>
      </c>
      <c r="G121" s="232"/>
      <c r="H121" s="236">
        <v>0.75</v>
      </c>
      <c r="I121" s="237"/>
      <c r="J121" s="232"/>
      <c r="K121" s="232"/>
      <c r="L121" s="238"/>
      <c r="M121" s="239"/>
      <c r="N121" s="240"/>
      <c r="O121" s="240"/>
      <c r="P121" s="240"/>
      <c r="Q121" s="240"/>
      <c r="R121" s="240"/>
      <c r="S121" s="240"/>
      <c r="T121" s="241"/>
      <c r="AT121" s="242" t="s">
        <v>148</v>
      </c>
      <c r="AU121" s="242" t="s">
        <v>85</v>
      </c>
      <c r="AV121" s="13" t="s">
        <v>85</v>
      </c>
      <c r="AW121" s="13" t="s">
        <v>40</v>
      </c>
      <c r="AX121" s="13" t="s">
        <v>83</v>
      </c>
      <c r="AY121" s="242" t="s">
        <v>138</v>
      </c>
    </row>
    <row r="122" spans="2:65" s="1" customFormat="1" ht="44.25" customHeight="1">
      <c r="B122" s="42"/>
      <c r="C122" s="205" t="s">
        <v>203</v>
      </c>
      <c r="D122" s="205" t="s">
        <v>140</v>
      </c>
      <c r="E122" s="206" t="s">
        <v>204</v>
      </c>
      <c r="F122" s="207" t="s">
        <v>205</v>
      </c>
      <c r="G122" s="208" t="s">
        <v>155</v>
      </c>
      <c r="H122" s="209">
        <v>0.75</v>
      </c>
      <c r="I122" s="210"/>
      <c r="J122" s="211">
        <f>ROUND(I122*H122,2)</f>
        <v>0</v>
      </c>
      <c r="K122" s="207" t="s">
        <v>144</v>
      </c>
      <c r="L122" s="62"/>
      <c r="M122" s="212" t="s">
        <v>23</v>
      </c>
      <c r="N122" s="213" t="s">
        <v>47</v>
      </c>
      <c r="O122" s="43"/>
      <c r="P122" s="214">
        <f>O122*H122</f>
        <v>0</v>
      </c>
      <c r="Q122" s="214">
        <v>0</v>
      </c>
      <c r="R122" s="214">
        <f>Q122*H122</f>
        <v>0</v>
      </c>
      <c r="S122" s="214">
        <v>0</v>
      </c>
      <c r="T122" s="215">
        <f>S122*H122</f>
        <v>0</v>
      </c>
      <c r="AR122" s="25" t="s">
        <v>95</v>
      </c>
      <c r="AT122" s="25" t="s">
        <v>140</v>
      </c>
      <c r="AU122" s="25" t="s">
        <v>85</v>
      </c>
      <c r="AY122" s="25" t="s">
        <v>138</v>
      </c>
      <c r="BE122" s="216">
        <f>IF(N122="základní",J122,0)</f>
        <v>0</v>
      </c>
      <c r="BF122" s="216">
        <f>IF(N122="snížená",J122,0)</f>
        <v>0</v>
      </c>
      <c r="BG122" s="216">
        <f>IF(N122="zákl. přenesená",J122,0)</f>
        <v>0</v>
      </c>
      <c r="BH122" s="216">
        <f>IF(N122="sníž. přenesená",J122,0)</f>
        <v>0</v>
      </c>
      <c r="BI122" s="216">
        <f>IF(N122="nulová",J122,0)</f>
        <v>0</v>
      </c>
      <c r="BJ122" s="25" t="s">
        <v>83</v>
      </c>
      <c r="BK122" s="216">
        <f>ROUND(I122*H122,2)</f>
        <v>0</v>
      </c>
      <c r="BL122" s="25" t="s">
        <v>95</v>
      </c>
      <c r="BM122" s="25" t="s">
        <v>206</v>
      </c>
    </row>
    <row r="123" spans="2:65" s="1" customFormat="1" ht="44.25" customHeight="1">
      <c r="B123" s="42"/>
      <c r="C123" s="205" t="s">
        <v>207</v>
      </c>
      <c r="D123" s="205" t="s">
        <v>140</v>
      </c>
      <c r="E123" s="206" t="s">
        <v>208</v>
      </c>
      <c r="F123" s="207" t="s">
        <v>209</v>
      </c>
      <c r="G123" s="208" t="s">
        <v>155</v>
      </c>
      <c r="H123" s="209">
        <v>0.75</v>
      </c>
      <c r="I123" s="210"/>
      <c r="J123" s="211">
        <f>ROUND(I123*H123,2)</f>
        <v>0</v>
      </c>
      <c r="K123" s="207" t="s">
        <v>144</v>
      </c>
      <c r="L123" s="62"/>
      <c r="M123" s="212" t="s">
        <v>23</v>
      </c>
      <c r="N123" s="213" t="s">
        <v>47</v>
      </c>
      <c r="O123" s="43"/>
      <c r="P123" s="214">
        <f>O123*H123</f>
        <v>0</v>
      </c>
      <c r="Q123" s="214">
        <v>1.7430000000000001E-2</v>
      </c>
      <c r="R123" s="214">
        <f>Q123*H123</f>
        <v>1.3072500000000001E-2</v>
      </c>
      <c r="S123" s="214">
        <v>0</v>
      </c>
      <c r="T123" s="215">
        <f>S123*H123</f>
        <v>0</v>
      </c>
      <c r="AR123" s="25" t="s">
        <v>95</v>
      </c>
      <c r="AT123" s="25" t="s">
        <v>140</v>
      </c>
      <c r="AU123" s="25" t="s">
        <v>85</v>
      </c>
      <c r="AY123" s="25" t="s">
        <v>138</v>
      </c>
      <c r="BE123" s="216">
        <f>IF(N123="základní",J123,0)</f>
        <v>0</v>
      </c>
      <c r="BF123" s="216">
        <f>IF(N123="snížená",J123,0)</f>
        <v>0</v>
      </c>
      <c r="BG123" s="216">
        <f>IF(N123="zákl. přenesená",J123,0)</f>
        <v>0</v>
      </c>
      <c r="BH123" s="216">
        <f>IF(N123="sníž. přenesená",J123,0)</f>
        <v>0</v>
      </c>
      <c r="BI123" s="216">
        <f>IF(N123="nulová",J123,0)</f>
        <v>0</v>
      </c>
      <c r="BJ123" s="25" t="s">
        <v>83</v>
      </c>
      <c r="BK123" s="216">
        <f>ROUND(I123*H123,2)</f>
        <v>0</v>
      </c>
      <c r="BL123" s="25" t="s">
        <v>95</v>
      </c>
      <c r="BM123" s="25" t="s">
        <v>210</v>
      </c>
    </row>
    <row r="124" spans="2:65" s="1" customFormat="1" ht="31.5" customHeight="1">
      <c r="B124" s="42"/>
      <c r="C124" s="205" t="s">
        <v>211</v>
      </c>
      <c r="D124" s="205" t="s">
        <v>140</v>
      </c>
      <c r="E124" s="206" t="s">
        <v>212</v>
      </c>
      <c r="F124" s="207" t="s">
        <v>213</v>
      </c>
      <c r="G124" s="208" t="s">
        <v>143</v>
      </c>
      <c r="H124" s="209">
        <v>0.75</v>
      </c>
      <c r="I124" s="210"/>
      <c r="J124" s="211">
        <f>ROUND(I124*H124,2)</f>
        <v>0</v>
      </c>
      <c r="K124" s="207" t="s">
        <v>144</v>
      </c>
      <c r="L124" s="62"/>
      <c r="M124" s="212" t="s">
        <v>23</v>
      </c>
      <c r="N124" s="213" t="s">
        <v>47</v>
      </c>
      <c r="O124" s="43"/>
      <c r="P124" s="214">
        <f>O124*H124</f>
        <v>0</v>
      </c>
      <c r="Q124" s="214">
        <v>2.45329</v>
      </c>
      <c r="R124" s="214">
        <f>Q124*H124</f>
        <v>1.8399675</v>
      </c>
      <c r="S124" s="214">
        <v>0</v>
      </c>
      <c r="T124" s="215">
        <f>S124*H124</f>
        <v>0</v>
      </c>
      <c r="AR124" s="25" t="s">
        <v>95</v>
      </c>
      <c r="AT124" s="25" t="s">
        <v>140</v>
      </c>
      <c r="AU124" s="25" t="s">
        <v>85</v>
      </c>
      <c r="AY124" s="25" t="s">
        <v>138</v>
      </c>
      <c r="BE124" s="216">
        <f>IF(N124="základní",J124,0)</f>
        <v>0</v>
      </c>
      <c r="BF124" s="216">
        <f>IF(N124="snížená",J124,0)</f>
        <v>0</v>
      </c>
      <c r="BG124" s="216">
        <f>IF(N124="zákl. přenesená",J124,0)</f>
        <v>0</v>
      </c>
      <c r="BH124" s="216">
        <f>IF(N124="sníž. přenesená",J124,0)</f>
        <v>0</v>
      </c>
      <c r="BI124" s="216">
        <f>IF(N124="nulová",J124,0)</f>
        <v>0</v>
      </c>
      <c r="BJ124" s="25" t="s">
        <v>83</v>
      </c>
      <c r="BK124" s="216">
        <f>ROUND(I124*H124,2)</f>
        <v>0</v>
      </c>
      <c r="BL124" s="25" t="s">
        <v>95</v>
      </c>
      <c r="BM124" s="25" t="s">
        <v>214</v>
      </c>
    </row>
    <row r="125" spans="2:65" s="12" customFormat="1" ht="13.5">
      <c r="B125" s="220"/>
      <c r="C125" s="221"/>
      <c r="D125" s="217" t="s">
        <v>148</v>
      </c>
      <c r="E125" s="222" t="s">
        <v>23</v>
      </c>
      <c r="F125" s="223" t="s">
        <v>202</v>
      </c>
      <c r="G125" s="221"/>
      <c r="H125" s="224" t="s">
        <v>23</v>
      </c>
      <c r="I125" s="225"/>
      <c r="J125" s="221"/>
      <c r="K125" s="221"/>
      <c r="L125" s="226"/>
      <c r="M125" s="227"/>
      <c r="N125" s="228"/>
      <c r="O125" s="228"/>
      <c r="P125" s="228"/>
      <c r="Q125" s="228"/>
      <c r="R125" s="228"/>
      <c r="S125" s="228"/>
      <c r="T125" s="229"/>
      <c r="AT125" s="230" t="s">
        <v>148</v>
      </c>
      <c r="AU125" s="230" t="s">
        <v>85</v>
      </c>
      <c r="AV125" s="12" t="s">
        <v>83</v>
      </c>
      <c r="AW125" s="12" t="s">
        <v>40</v>
      </c>
      <c r="AX125" s="12" t="s">
        <v>76</v>
      </c>
      <c r="AY125" s="230" t="s">
        <v>138</v>
      </c>
    </row>
    <row r="126" spans="2:65" s="13" customFormat="1" ht="13.5">
      <c r="B126" s="231"/>
      <c r="C126" s="232"/>
      <c r="D126" s="217" t="s">
        <v>148</v>
      </c>
      <c r="E126" s="243" t="s">
        <v>23</v>
      </c>
      <c r="F126" s="244" t="s">
        <v>151</v>
      </c>
      <c r="G126" s="232"/>
      <c r="H126" s="245">
        <v>0.75</v>
      </c>
      <c r="I126" s="237"/>
      <c r="J126" s="232"/>
      <c r="K126" s="232"/>
      <c r="L126" s="238"/>
      <c r="M126" s="239"/>
      <c r="N126" s="240"/>
      <c r="O126" s="240"/>
      <c r="P126" s="240"/>
      <c r="Q126" s="240"/>
      <c r="R126" s="240"/>
      <c r="S126" s="240"/>
      <c r="T126" s="241"/>
      <c r="AT126" s="242" t="s">
        <v>148</v>
      </c>
      <c r="AU126" s="242" t="s">
        <v>85</v>
      </c>
      <c r="AV126" s="13" t="s">
        <v>85</v>
      </c>
      <c r="AW126" s="13" t="s">
        <v>40</v>
      </c>
      <c r="AX126" s="13" t="s">
        <v>76</v>
      </c>
      <c r="AY126" s="242" t="s">
        <v>138</v>
      </c>
    </row>
    <row r="127" spans="2:65" s="14" customFormat="1" ht="13.5">
      <c r="B127" s="246"/>
      <c r="C127" s="247"/>
      <c r="D127" s="217" t="s">
        <v>148</v>
      </c>
      <c r="E127" s="258" t="s">
        <v>23</v>
      </c>
      <c r="F127" s="259" t="s">
        <v>159</v>
      </c>
      <c r="G127" s="247"/>
      <c r="H127" s="260">
        <v>0.75</v>
      </c>
      <c r="I127" s="251"/>
      <c r="J127" s="247"/>
      <c r="K127" s="247"/>
      <c r="L127" s="252"/>
      <c r="M127" s="253"/>
      <c r="N127" s="254"/>
      <c r="O127" s="254"/>
      <c r="P127" s="254"/>
      <c r="Q127" s="254"/>
      <c r="R127" s="254"/>
      <c r="S127" s="254"/>
      <c r="T127" s="255"/>
      <c r="AT127" s="256" t="s">
        <v>148</v>
      </c>
      <c r="AU127" s="256" t="s">
        <v>85</v>
      </c>
      <c r="AV127" s="14" t="s">
        <v>95</v>
      </c>
      <c r="AW127" s="14" t="s">
        <v>40</v>
      </c>
      <c r="AX127" s="14" t="s">
        <v>83</v>
      </c>
      <c r="AY127" s="256" t="s">
        <v>138</v>
      </c>
    </row>
    <row r="128" spans="2:65" s="11" customFormat="1" ht="29.85" customHeight="1">
      <c r="B128" s="188"/>
      <c r="C128" s="189"/>
      <c r="D128" s="202" t="s">
        <v>75</v>
      </c>
      <c r="E128" s="203" t="s">
        <v>215</v>
      </c>
      <c r="F128" s="203" t="s">
        <v>216</v>
      </c>
      <c r="G128" s="189"/>
      <c r="H128" s="189"/>
      <c r="I128" s="192"/>
      <c r="J128" s="204">
        <f>BK128</f>
        <v>0</v>
      </c>
      <c r="K128" s="189"/>
      <c r="L128" s="194"/>
      <c r="M128" s="195"/>
      <c r="N128" s="196"/>
      <c r="O128" s="196"/>
      <c r="P128" s="197">
        <f>SUM(P129:P172)</f>
        <v>0</v>
      </c>
      <c r="Q128" s="196"/>
      <c r="R128" s="197">
        <f>SUM(R129:R172)</f>
        <v>0.1380825</v>
      </c>
      <c r="S128" s="196"/>
      <c r="T128" s="198">
        <f>SUM(T129:T172)</f>
        <v>15.374789000000002</v>
      </c>
      <c r="AR128" s="199" t="s">
        <v>83</v>
      </c>
      <c r="AT128" s="200" t="s">
        <v>75</v>
      </c>
      <c r="AU128" s="200" t="s">
        <v>83</v>
      </c>
      <c r="AY128" s="199" t="s">
        <v>138</v>
      </c>
      <c r="BK128" s="201">
        <f>SUM(BK129:BK172)</f>
        <v>0</v>
      </c>
    </row>
    <row r="129" spans="2:65" s="1" customFormat="1" ht="22.5" customHeight="1">
      <c r="B129" s="42"/>
      <c r="C129" s="205" t="s">
        <v>217</v>
      </c>
      <c r="D129" s="205" t="s">
        <v>140</v>
      </c>
      <c r="E129" s="206" t="s">
        <v>218</v>
      </c>
      <c r="F129" s="207" t="s">
        <v>219</v>
      </c>
      <c r="G129" s="208" t="s">
        <v>220</v>
      </c>
      <c r="H129" s="209">
        <v>4.75</v>
      </c>
      <c r="I129" s="210"/>
      <c r="J129" s="211">
        <f>ROUND(I129*H129,2)</f>
        <v>0</v>
      </c>
      <c r="K129" s="207" t="s">
        <v>144</v>
      </c>
      <c r="L129" s="62"/>
      <c r="M129" s="212" t="s">
        <v>23</v>
      </c>
      <c r="N129" s="213" t="s">
        <v>47</v>
      </c>
      <c r="O129" s="43"/>
      <c r="P129" s="214">
        <f>O129*H129</f>
        <v>0</v>
      </c>
      <c r="Q129" s="214">
        <v>1.1E-4</v>
      </c>
      <c r="R129" s="214">
        <f>Q129*H129</f>
        <v>5.2250000000000007E-4</v>
      </c>
      <c r="S129" s="214">
        <v>0</v>
      </c>
      <c r="T129" s="215">
        <f>S129*H129</f>
        <v>0</v>
      </c>
      <c r="AR129" s="25" t="s">
        <v>95</v>
      </c>
      <c r="AT129" s="25" t="s">
        <v>140</v>
      </c>
      <c r="AU129" s="25" t="s">
        <v>85</v>
      </c>
      <c r="AY129" s="25" t="s">
        <v>138</v>
      </c>
      <c r="BE129" s="216">
        <f>IF(N129="základní",J129,0)</f>
        <v>0</v>
      </c>
      <c r="BF129" s="216">
        <f>IF(N129="snížená",J129,0)</f>
        <v>0</v>
      </c>
      <c r="BG129" s="216">
        <f>IF(N129="zákl. přenesená",J129,0)</f>
        <v>0</v>
      </c>
      <c r="BH129" s="216">
        <f>IF(N129="sníž. přenesená",J129,0)</f>
        <v>0</v>
      </c>
      <c r="BI129" s="216">
        <f>IF(N129="nulová",J129,0)</f>
        <v>0</v>
      </c>
      <c r="BJ129" s="25" t="s">
        <v>83</v>
      </c>
      <c r="BK129" s="216">
        <f>ROUND(I129*H129,2)</f>
        <v>0</v>
      </c>
      <c r="BL129" s="25" t="s">
        <v>95</v>
      </c>
      <c r="BM129" s="25" t="s">
        <v>221</v>
      </c>
    </row>
    <row r="130" spans="2:65" s="12" customFormat="1" ht="13.5">
      <c r="B130" s="220"/>
      <c r="C130" s="221"/>
      <c r="D130" s="217" t="s">
        <v>148</v>
      </c>
      <c r="E130" s="222" t="s">
        <v>23</v>
      </c>
      <c r="F130" s="223" t="s">
        <v>222</v>
      </c>
      <c r="G130" s="221"/>
      <c r="H130" s="224" t="s">
        <v>23</v>
      </c>
      <c r="I130" s="225"/>
      <c r="J130" s="221"/>
      <c r="K130" s="221"/>
      <c r="L130" s="226"/>
      <c r="M130" s="227"/>
      <c r="N130" s="228"/>
      <c r="O130" s="228"/>
      <c r="P130" s="228"/>
      <c r="Q130" s="228"/>
      <c r="R130" s="228"/>
      <c r="S130" s="228"/>
      <c r="T130" s="229"/>
      <c r="AT130" s="230" t="s">
        <v>148</v>
      </c>
      <c r="AU130" s="230" t="s">
        <v>85</v>
      </c>
      <c r="AV130" s="12" t="s">
        <v>83</v>
      </c>
      <c r="AW130" s="12" t="s">
        <v>40</v>
      </c>
      <c r="AX130" s="12" t="s">
        <v>76</v>
      </c>
      <c r="AY130" s="230" t="s">
        <v>138</v>
      </c>
    </row>
    <row r="131" spans="2:65" s="13" customFormat="1" ht="13.5">
      <c r="B131" s="231"/>
      <c r="C131" s="232"/>
      <c r="D131" s="217" t="s">
        <v>148</v>
      </c>
      <c r="E131" s="243" t="s">
        <v>23</v>
      </c>
      <c r="F131" s="244" t="s">
        <v>223</v>
      </c>
      <c r="G131" s="232"/>
      <c r="H131" s="245">
        <v>4.75</v>
      </c>
      <c r="I131" s="237"/>
      <c r="J131" s="232"/>
      <c r="K131" s="232"/>
      <c r="L131" s="238"/>
      <c r="M131" s="239"/>
      <c r="N131" s="240"/>
      <c r="O131" s="240"/>
      <c r="P131" s="240"/>
      <c r="Q131" s="240"/>
      <c r="R131" s="240"/>
      <c r="S131" s="240"/>
      <c r="T131" s="241"/>
      <c r="AT131" s="242" t="s">
        <v>148</v>
      </c>
      <c r="AU131" s="242" t="s">
        <v>85</v>
      </c>
      <c r="AV131" s="13" t="s">
        <v>85</v>
      </c>
      <c r="AW131" s="13" t="s">
        <v>40</v>
      </c>
      <c r="AX131" s="13" t="s">
        <v>76</v>
      </c>
      <c r="AY131" s="242" t="s">
        <v>138</v>
      </c>
    </row>
    <row r="132" spans="2:65" s="14" customFormat="1" ht="13.5">
      <c r="B132" s="246"/>
      <c r="C132" s="247"/>
      <c r="D132" s="233" t="s">
        <v>148</v>
      </c>
      <c r="E132" s="248" t="s">
        <v>23</v>
      </c>
      <c r="F132" s="249" t="s">
        <v>159</v>
      </c>
      <c r="G132" s="247"/>
      <c r="H132" s="250">
        <v>4.75</v>
      </c>
      <c r="I132" s="251"/>
      <c r="J132" s="247"/>
      <c r="K132" s="247"/>
      <c r="L132" s="252"/>
      <c r="M132" s="253"/>
      <c r="N132" s="254"/>
      <c r="O132" s="254"/>
      <c r="P132" s="254"/>
      <c r="Q132" s="254"/>
      <c r="R132" s="254"/>
      <c r="S132" s="254"/>
      <c r="T132" s="255"/>
      <c r="AT132" s="256" t="s">
        <v>148</v>
      </c>
      <c r="AU132" s="256" t="s">
        <v>85</v>
      </c>
      <c r="AV132" s="14" t="s">
        <v>95</v>
      </c>
      <c r="AW132" s="14" t="s">
        <v>40</v>
      </c>
      <c r="AX132" s="14" t="s">
        <v>83</v>
      </c>
      <c r="AY132" s="256" t="s">
        <v>138</v>
      </c>
    </row>
    <row r="133" spans="2:65" s="1" customFormat="1" ht="22.5" customHeight="1">
      <c r="B133" s="42"/>
      <c r="C133" s="205" t="s">
        <v>224</v>
      </c>
      <c r="D133" s="205" t="s">
        <v>140</v>
      </c>
      <c r="E133" s="206" t="s">
        <v>225</v>
      </c>
      <c r="F133" s="207" t="s">
        <v>226</v>
      </c>
      <c r="G133" s="208" t="s">
        <v>143</v>
      </c>
      <c r="H133" s="209">
        <v>3.802</v>
      </c>
      <c r="I133" s="210"/>
      <c r="J133" s="211">
        <f>ROUND(I133*H133,2)</f>
        <v>0</v>
      </c>
      <c r="K133" s="207" t="s">
        <v>144</v>
      </c>
      <c r="L133" s="62"/>
      <c r="M133" s="212" t="s">
        <v>23</v>
      </c>
      <c r="N133" s="213" t="s">
        <v>47</v>
      </c>
      <c r="O133" s="43"/>
      <c r="P133" s="214">
        <f>O133*H133</f>
        <v>0</v>
      </c>
      <c r="Q133" s="214">
        <v>0</v>
      </c>
      <c r="R133" s="214">
        <f>Q133*H133</f>
        <v>0</v>
      </c>
      <c r="S133" s="214">
        <v>2.4</v>
      </c>
      <c r="T133" s="215">
        <f>S133*H133</f>
        <v>9.1248000000000005</v>
      </c>
      <c r="AR133" s="25" t="s">
        <v>95</v>
      </c>
      <c r="AT133" s="25" t="s">
        <v>140</v>
      </c>
      <c r="AU133" s="25" t="s">
        <v>85</v>
      </c>
      <c r="AY133" s="25" t="s">
        <v>138</v>
      </c>
      <c r="BE133" s="216">
        <f>IF(N133="základní",J133,0)</f>
        <v>0</v>
      </c>
      <c r="BF133" s="216">
        <f>IF(N133="snížená",J133,0)</f>
        <v>0</v>
      </c>
      <c r="BG133" s="216">
        <f>IF(N133="zákl. přenesená",J133,0)</f>
        <v>0</v>
      </c>
      <c r="BH133" s="216">
        <f>IF(N133="sníž. přenesená",J133,0)</f>
        <v>0</v>
      </c>
      <c r="BI133" s="216">
        <f>IF(N133="nulová",J133,0)</f>
        <v>0</v>
      </c>
      <c r="BJ133" s="25" t="s">
        <v>83</v>
      </c>
      <c r="BK133" s="216">
        <f>ROUND(I133*H133,2)</f>
        <v>0</v>
      </c>
      <c r="BL133" s="25" t="s">
        <v>95</v>
      </c>
      <c r="BM133" s="25" t="s">
        <v>227</v>
      </c>
    </row>
    <row r="134" spans="2:65" s="12" customFormat="1" ht="13.5">
      <c r="B134" s="220"/>
      <c r="C134" s="221"/>
      <c r="D134" s="217" t="s">
        <v>148</v>
      </c>
      <c r="E134" s="222" t="s">
        <v>23</v>
      </c>
      <c r="F134" s="223" t="s">
        <v>228</v>
      </c>
      <c r="G134" s="221"/>
      <c r="H134" s="224" t="s">
        <v>23</v>
      </c>
      <c r="I134" s="225"/>
      <c r="J134" s="221"/>
      <c r="K134" s="221"/>
      <c r="L134" s="226"/>
      <c r="M134" s="227"/>
      <c r="N134" s="228"/>
      <c r="O134" s="228"/>
      <c r="P134" s="228"/>
      <c r="Q134" s="228"/>
      <c r="R134" s="228"/>
      <c r="S134" s="228"/>
      <c r="T134" s="229"/>
      <c r="AT134" s="230" t="s">
        <v>148</v>
      </c>
      <c r="AU134" s="230" t="s">
        <v>85</v>
      </c>
      <c r="AV134" s="12" t="s">
        <v>83</v>
      </c>
      <c r="AW134" s="12" t="s">
        <v>40</v>
      </c>
      <c r="AX134" s="12" t="s">
        <v>76</v>
      </c>
      <c r="AY134" s="230" t="s">
        <v>138</v>
      </c>
    </row>
    <row r="135" spans="2:65" s="13" customFormat="1" ht="13.5">
      <c r="B135" s="231"/>
      <c r="C135" s="232"/>
      <c r="D135" s="217" t="s">
        <v>148</v>
      </c>
      <c r="E135" s="243" t="s">
        <v>23</v>
      </c>
      <c r="F135" s="244" t="s">
        <v>229</v>
      </c>
      <c r="G135" s="232"/>
      <c r="H135" s="245">
        <v>1.7090000000000001</v>
      </c>
      <c r="I135" s="237"/>
      <c r="J135" s="232"/>
      <c r="K135" s="232"/>
      <c r="L135" s="238"/>
      <c r="M135" s="239"/>
      <c r="N135" s="240"/>
      <c r="O135" s="240"/>
      <c r="P135" s="240"/>
      <c r="Q135" s="240"/>
      <c r="R135" s="240"/>
      <c r="S135" s="240"/>
      <c r="T135" s="241"/>
      <c r="AT135" s="242" t="s">
        <v>148</v>
      </c>
      <c r="AU135" s="242" t="s">
        <v>85</v>
      </c>
      <c r="AV135" s="13" t="s">
        <v>85</v>
      </c>
      <c r="AW135" s="13" t="s">
        <v>40</v>
      </c>
      <c r="AX135" s="13" t="s">
        <v>76</v>
      </c>
      <c r="AY135" s="242" t="s">
        <v>138</v>
      </c>
    </row>
    <row r="136" spans="2:65" s="12" customFormat="1" ht="13.5">
      <c r="B136" s="220"/>
      <c r="C136" s="221"/>
      <c r="D136" s="217" t="s">
        <v>148</v>
      </c>
      <c r="E136" s="222" t="s">
        <v>23</v>
      </c>
      <c r="F136" s="223" t="s">
        <v>230</v>
      </c>
      <c r="G136" s="221"/>
      <c r="H136" s="224" t="s">
        <v>23</v>
      </c>
      <c r="I136" s="225"/>
      <c r="J136" s="221"/>
      <c r="K136" s="221"/>
      <c r="L136" s="226"/>
      <c r="M136" s="227"/>
      <c r="N136" s="228"/>
      <c r="O136" s="228"/>
      <c r="P136" s="228"/>
      <c r="Q136" s="228"/>
      <c r="R136" s="228"/>
      <c r="S136" s="228"/>
      <c r="T136" s="229"/>
      <c r="AT136" s="230" t="s">
        <v>148</v>
      </c>
      <c r="AU136" s="230" t="s">
        <v>85</v>
      </c>
      <c r="AV136" s="12" t="s">
        <v>83</v>
      </c>
      <c r="AW136" s="12" t="s">
        <v>40</v>
      </c>
      <c r="AX136" s="12" t="s">
        <v>76</v>
      </c>
      <c r="AY136" s="230" t="s">
        <v>138</v>
      </c>
    </row>
    <row r="137" spans="2:65" s="13" customFormat="1" ht="13.5">
      <c r="B137" s="231"/>
      <c r="C137" s="232"/>
      <c r="D137" s="217" t="s">
        <v>148</v>
      </c>
      <c r="E137" s="243" t="s">
        <v>23</v>
      </c>
      <c r="F137" s="244" t="s">
        <v>231</v>
      </c>
      <c r="G137" s="232"/>
      <c r="H137" s="245">
        <v>1.093</v>
      </c>
      <c r="I137" s="237"/>
      <c r="J137" s="232"/>
      <c r="K137" s="232"/>
      <c r="L137" s="238"/>
      <c r="M137" s="239"/>
      <c r="N137" s="240"/>
      <c r="O137" s="240"/>
      <c r="P137" s="240"/>
      <c r="Q137" s="240"/>
      <c r="R137" s="240"/>
      <c r="S137" s="240"/>
      <c r="T137" s="241"/>
      <c r="AT137" s="242" t="s">
        <v>148</v>
      </c>
      <c r="AU137" s="242" t="s">
        <v>85</v>
      </c>
      <c r="AV137" s="13" t="s">
        <v>85</v>
      </c>
      <c r="AW137" s="13" t="s">
        <v>40</v>
      </c>
      <c r="AX137" s="13" t="s">
        <v>76</v>
      </c>
      <c r="AY137" s="242" t="s">
        <v>138</v>
      </c>
    </row>
    <row r="138" spans="2:65" s="12" customFormat="1" ht="13.5">
      <c r="B138" s="220"/>
      <c r="C138" s="221"/>
      <c r="D138" s="217" t="s">
        <v>148</v>
      </c>
      <c r="E138" s="222" t="s">
        <v>23</v>
      </c>
      <c r="F138" s="223" t="s">
        <v>232</v>
      </c>
      <c r="G138" s="221"/>
      <c r="H138" s="224" t="s">
        <v>23</v>
      </c>
      <c r="I138" s="225"/>
      <c r="J138" s="221"/>
      <c r="K138" s="221"/>
      <c r="L138" s="226"/>
      <c r="M138" s="227"/>
      <c r="N138" s="228"/>
      <c r="O138" s="228"/>
      <c r="P138" s="228"/>
      <c r="Q138" s="228"/>
      <c r="R138" s="228"/>
      <c r="S138" s="228"/>
      <c r="T138" s="229"/>
      <c r="AT138" s="230" t="s">
        <v>148</v>
      </c>
      <c r="AU138" s="230" t="s">
        <v>85</v>
      </c>
      <c r="AV138" s="12" t="s">
        <v>83</v>
      </c>
      <c r="AW138" s="12" t="s">
        <v>40</v>
      </c>
      <c r="AX138" s="12" t="s">
        <v>76</v>
      </c>
      <c r="AY138" s="230" t="s">
        <v>138</v>
      </c>
    </row>
    <row r="139" spans="2:65" s="13" customFormat="1" ht="13.5">
      <c r="B139" s="231"/>
      <c r="C139" s="232"/>
      <c r="D139" s="217" t="s">
        <v>148</v>
      </c>
      <c r="E139" s="243" t="s">
        <v>23</v>
      </c>
      <c r="F139" s="244" t="s">
        <v>233</v>
      </c>
      <c r="G139" s="232"/>
      <c r="H139" s="245">
        <v>1</v>
      </c>
      <c r="I139" s="237"/>
      <c r="J139" s="232"/>
      <c r="K139" s="232"/>
      <c r="L139" s="238"/>
      <c r="M139" s="239"/>
      <c r="N139" s="240"/>
      <c r="O139" s="240"/>
      <c r="P139" s="240"/>
      <c r="Q139" s="240"/>
      <c r="R139" s="240"/>
      <c r="S139" s="240"/>
      <c r="T139" s="241"/>
      <c r="AT139" s="242" t="s">
        <v>148</v>
      </c>
      <c r="AU139" s="242" t="s">
        <v>85</v>
      </c>
      <c r="AV139" s="13" t="s">
        <v>85</v>
      </c>
      <c r="AW139" s="13" t="s">
        <v>40</v>
      </c>
      <c r="AX139" s="13" t="s">
        <v>76</v>
      </c>
      <c r="AY139" s="242" t="s">
        <v>138</v>
      </c>
    </row>
    <row r="140" spans="2:65" s="14" customFormat="1" ht="13.5">
      <c r="B140" s="246"/>
      <c r="C140" s="247"/>
      <c r="D140" s="233" t="s">
        <v>148</v>
      </c>
      <c r="E140" s="248" t="s">
        <v>23</v>
      </c>
      <c r="F140" s="249" t="s">
        <v>159</v>
      </c>
      <c r="G140" s="247"/>
      <c r="H140" s="250">
        <v>3.802</v>
      </c>
      <c r="I140" s="251"/>
      <c r="J140" s="247"/>
      <c r="K140" s="247"/>
      <c r="L140" s="252"/>
      <c r="M140" s="253"/>
      <c r="N140" s="254"/>
      <c r="O140" s="254"/>
      <c r="P140" s="254"/>
      <c r="Q140" s="254"/>
      <c r="R140" s="254"/>
      <c r="S140" s="254"/>
      <c r="T140" s="255"/>
      <c r="AT140" s="256" t="s">
        <v>148</v>
      </c>
      <c r="AU140" s="256" t="s">
        <v>85</v>
      </c>
      <c r="AV140" s="14" t="s">
        <v>95</v>
      </c>
      <c r="AW140" s="14" t="s">
        <v>40</v>
      </c>
      <c r="AX140" s="14" t="s">
        <v>83</v>
      </c>
      <c r="AY140" s="256" t="s">
        <v>138</v>
      </c>
    </row>
    <row r="141" spans="2:65" s="1" customFormat="1" ht="22.5" customHeight="1">
      <c r="B141" s="42"/>
      <c r="C141" s="205" t="s">
        <v>215</v>
      </c>
      <c r="D141" s="205" t="s">
        <v>140</v>
      </c>
      <c r="E141" s="206" t="s">
        <v>234</v>
      </c>
      <c r="F141" s="207" t="s">
        <v>235</v>
      </c>
      <c r="G141" s="208" t="s">
        <v>143</v>
      </c>
      <c r="H141" s="209">
        <v>2.645</v>
      </c>
      <c r="I141" s="210"/>
      <c r="J141" s="211">
        <f>ROUND(I141*H141,2)</f>
        <v>0</v>
      </c>
      <c r="K141" s="207" t="s">
        <v>144</v>
      </c>
      <c r="L141" s="62"/>
      <c r="M141" s="212" t="s">
        <v>23</v>
      </c>
      <c r="N141" s="213" t="s">
        <v>47</v>
      </c>
      <c r="O141" s="43"/>
      <c r="P141" s="214">
        <f>O141*H141</f>
        <v>0</v>
      </c>
      <c r="Q141" s="214">
        <v>0</v>
      </c>
      <c r="R141" s="214">
        <f>Q141*H141</f>
        <v>0</v>
      </c>
      <c r="S141" s="214">
        <v>2.2000000000000002</v>
      </c>
      <c r="T141" s="215">
        <f>S141*H141</f>
        <v>5.8190000000000008</v>
      </c>
      <c r="AR141" s="25" t="s">
        <v>95</v>
      </c>
      <c r="AT141" s="25" t="s">
        <v>140</v>
      </c>
      <c r="AU141" s="25" t="s">
        <v>85</v>
      </c>
      <c r="AY141" s="25" t="s">
        <v>138</v>
      </c>
      <c r="BE141" s="216">
        <f>IF(N141="základní",J141,0)</f>
        <v>0</v>
      </c>
      <c r="BF141" s="216">
        <f>IF(N141="snížená",J141,0)</f>
        <v>0</v>
      </c>
      <c r="BG141" s="216">
        <f>IF(N141="zákl. přenesená",J141,0)</f>
        <v>0</v>
      </c>
      <c r="BH141" s="216">
        <f>IF(N141="sníž. přenesená",J141,0)</f>
        <v>0</v>
      </c>
      <c r="BI141" s="216">
        <f>IF(N141="nulová",J141,0)</f>
        <v>0</v>
      </c>
      <c r="BJ141" s="25" t="s">
        <v>83</v>
      </c>
      <c r="BK141" s="216">
        <f>ROUND(I141*H141,2)</f>
        <v>0</v>
      </c>
      <c r="BL141" s="25" t="s">
        <v>95</v>
      </c>
      <c r="BM141" s="25" t="s">
        <v>236</v>
      </c>
    </row>
    <row r="142" spans="2:65" s="1" customFormat="1" ht="40.5">
      <c r="B142" s="42"/>
      <c r="C142" s="64"/>
      <c r="D142" s="217" t="s">
        <v>146</v>
      </c>
      <c r="E142" s="64"/>
      <c r="F142" s="218" t="s">
        <v>237</v>
      </c>
      <c r="G142" s="64"/>
      <c r="H142" s="64"/>
      <c r="I142" s="173"/>
      <c r="J142" s="64"/>
      <c r="K142" s="64"/>
      <c r="L142" s="62"/>
      <c r="M142" s="219"/>
      <c r="N142" s="43"/>
      <c r="O142" s="43"/>
      <c r="P142" s="43"/>
      <c r="Q142" s="43"/>
      <c r="R142" s="43"/>
      <c r="S142" s="43"/>
      <c r="T142" s="79"/>
      <c r="AT142" s="25" t="s">
        <v>146</v>
      </c>
      <c r="AU142" s="25" t="s">
        <v>85</v>
      </c>
    </row>
    <row r="143" spans="2:65" s="12" customFormat="1" ht="13.5">
      <c r="B143" s="220"/>
      <c r="C143" s="221"/>
      <c r="D143" s="217" t="s">
        <v>148</v>
      </c>
      <c r="E143" s="222" t="s">
        <v>23</v>
      </c>
      <c r="F143" s="223" t="s">
        <v>238</v>
      </c>
      <c r="G143" s="221"/>
      <c r="H143" s="224" t="s">
        <v>23</v>
      </c>
      <c r="I143" s="225"/>
      <c r="J143" s="221"/>
      <c r="K143" s="221"/>
      <c r="L143" s="226"/>
      <c r="M143" s="227"/>
      <c r="N143" s="228"/>
      <c r="O143" s="228"/>
      <c r="P143" s="228"/>
      <c r="Q143" s="228"/>
      <c r="R143" s="228"/>
      <c r="S143" s="228"/>
      <c r="T143" s="229"/>
      <c r="AT143" s="230" t="s">
        <v>148</v>
      </c>
      <c r="AU143" s="230" t="s">
        <v>85</v>
      </c>
      <c r="AV143" s="12" t="s">
        <v>83</v>
      </c>
      <c r="AW143" s="12" t="s">
        <v>40</v>
      </c>
      <c r="AX143" s="12" t="s">
        <v>76</v>
      </c>
      <c r="AY143" s="230" t="s">
        <v>138</v>
      </c>
    </row>
    <row r="144" spans="2:65" s="13" customFormat="1" ht="13.5">
      <c r="B144" s="231"/>
      <c r="C144" s="232"/>
      <c r="D144" s="217" t="s">
        <v>148</v>
      </c>
      <c r="E144" s="243" t="s">
        <v>23</v>
      </c>
      <c r="F144" s="244" t="s">
        <v>239</v>
      </c>
      <c r="G144" s="232"/>
      <c r="H144" s="245">
        <v>0.56599999999999995</v>
      </c>
      <c r="I144" s="237"/>
      <c r="J144" s="232"/>
      <c r="K144" s="232"/>
      <c r="L144" s="238"/>
      <c r="M144" s="239"/>
      <c r="N144" s="240"/>
      <c r="O144" s="240"/>
      <c r="P144" s="240"/>
      <c r="Q144" s="240"/>
      <c r="R144" s="240"/>
      <c r="S144" s="240"/>
      <c r="T144" s="241"/>
      <c r="AT144" s="242" t="s">
        <v>148</v>
      </c>
      <c r="AU144" s="242" t="s">
        <v>85</v>
      </c>
      <c r="AV144" s="13" t="s">
        <v>85</v>
      </c>
      <c r="AW144" s="13" t="s">
        <v>40</v>
      </c>
      <c r="AX144" s="13" t="s">
        <v>76</v>
      </c>
      <c r="AY144" s="242" t="s">
        <v>138</v>
      </c>
    </row>
    <row r="145" spans="2:65" s="13" customFormat="1" ht="13.5">
      <c r="B145" s="231"/>
      <c r="C145" s="232"/>
      <c r="D145" s="217" t="s">
        <v>148</v>
      </c>
      <c r="E145" s="243" t="s">
        <v>23</v>
      </c>
      <c r="F145" s="244" t="s">
        <v>240</v>
      </c>
      <c r="G145" s="232"/>
      <c r="H145" s="245">
        <v>1.4490000000000001</v>
      </c>
      <c r="I145" s="237"/>
      <c r="J145" s="232"/>
      <c r="K145" s="232"/>
      <c r="L145" s="238"/>
      <c r="M145" s="239"/>
      <c r="N145" s="240"/>
      <c r="O145" s="240"/>
      <c r="P145" s="240"/>
      <c r="Q145" s="240"/>
      <c r="R145" s="240"/>
      <c r="S145" s="240"/>
      <c r="T145" s="241"/>
      <c r="AT145" s="242" t="s">
        <v>148</v>
      </c>
      <c r="AU145" s="242" t="s">
        <v>85</v>
      </c>
      <c r="AV145" s="13" t="s">
        <v>85</v>
      </c>
      <c r="AW145" s="13" t="s">
        <v>40</v>
      </c>
      <c r="AX145" s="13" t="s">
        <v>76</v>
      </c>
      <c r="AY145" s="242" t="s">
        <v>138</v>
      </c>
    </row>
    <row r="146" spans="2:65" s="12" customFormat="1" ht="13.5">
      <c r="B146" s="220"/>
      <c r="C146" s="221"/>
      <c r="D146" s="217" t="s">
        <v>148</v>
      </c>
      <c r="E146" s="222" t="s">
        <v>23</v>
      </c>
      <c r="F146" s="223" t="s">
        <v>241</v>
      </c>
      <c r="G146" s="221"/>
      <c r="H146" s="224" t="s">
        <v>23</v>
      </c>
      <c r="I146" s="225"/>
      <c r="J146" s="221"/>
      <c r="K146" s="221"/>
      <c r="L146" s="226"/>
      <c r="M146" s="227"/>
      <c r="N146" s="228"/>
      <c r="O146" s="228"/>
      <c r="P146" s="228"/>
      <c r="Q146" s="228"/>
      <c r="R146" s="228"/>
      <c r="S146" s="228"/>
      <c r="T146" s="229"/>
      <c r="AT146" s="230" t="s">
        <v>148</v>
      </c>
      <c r="AU146" s="230" t="s">
        <v>85</v>
      </c>
      <c r="AV146" s="12" t="s">
        <v>83</v>
      </c>
      <c r="AW146" s="12" t="s">
        <v>40</v>
      </c>
      <c r="AX146" s="12" t="s">
        <v>76</v>
      </c>
      <c r="AY146" s="230" t="s">
        <v>138</v>
      </c>
    </row>
    <row r="147" spans="2:65" s="13" customFormat="1" ht="13.5">
      <c r="B147" s="231"/>
      <c r="C147" s="232"/>
      <c r="D147" s="217" t="s">
        <v>148</v>
      </c>
      <c r="E147" s="243" t="s">
        <v>23</v>
      </c>
      <c r="F147" s="244" t="s">
        <v>242</v>
      </c>
      <c r="G147" s="232"/>
      <c r="H147" s="245">
        <v>0.63</v>
      </c>
      <c r="I147" s="237"/>
      <c r="J147" s="232"/>
      <c r="K147" s="232"/>
      <c r="L147" s="238"/>
      <c r="M147" s="239"/>
      <c r="N147" s="240"/>
      <c r="O147" s="240"/>
      <c r="P147" s="240"/>
      <c r="Q147" s="240"/>
      <c r="R147" s="240"/>
      <c r="S147" s="240"/>
      <c r="T147" s="241"/>
      <c r="AT147" s="242" t="s">
        <v>148</v>
      </c>
      <c r="AU147" s="242" t="s">
        <v>85</v>
      </c>
      <c r="AV147" s="13" t="s">
        <v>85</v>
      </c>
      <c r="AW147" s="13" t="s">
        <v>40</v>
      </c>
      <c r="AX147" s="13" t="s">
        <v>76</v>
      </c>
      <c r="AY147" s="242" t="s">
        <v>138</v>
      </c>
    </row>
    <row r="148" spans="2:65" s="14" customFormat="1" ht="13.5">
      <c r="B148" s="246"/>
      <c r="C148" s="247"/>
      <c r="D148" s="233" t="s">
        <v>148</v>
      </c>
      <c r="E148" s="248" t="s">
        <v>23</v>
      </c>
      <c r="F148" s="249" t="s">
        <v>159</v>
      </c>
      <c r="G148" s="247"/>
      <c r="H148" s="250">
        <v>2.645</v>
      </c>
      <c r="I148" s="251"/>
      <c r="J148" s="247"/>
      <c r="K148" s="247"/>
      <c r="L148" s="252"/>
      <c r="M148" s="253"/>
      <c r="N148" s="254"/>
      <c r="O148" s="254"/>
      <c r="P148" s="254"/>
      <c r="Q148" s="254"/>
      <c r="R148" s="254"/>
      <c r="S148" s="254"/>
      <c r="T148" s="255"/>
      <c r="AT148" s="256" t="s">
        <v>148</v>
      </c>
      <c r="AU148" s="256" t="s">
        <v>85</v>
      </c>
      <c r="AV148" s="14" t="s">
        <v>95</v>
      </c>
      <c r="AW148" s="14" t="s">
        <v>40</v>
      </c>
      <c r="AX148" s="14" t="s">
        <v>83</v>
      </c>
      <c r="AY148" s="256" t="s">
        <v>138</v>
      </c>
    </row>
    <row r="149" spans="2:65" s="1" customFormat="1" ht="31.5" customHeight="1">
      <c r="B149" s="42"/>
      <c r="C149" s="205" t="s">
        <v>243</v>
      </c>
      <c r="D149" s="205" t="s">
        <v>140</v>
      </c>
      <c r="E149" s="206" t="s">
        <v>244</v>
      </c>
      <c r="F149" s="207" t="s">
        <v>245</v>
      </c>
      <c r="G149" s="208" t="s">
        <v>246</v>
      </c>
      <c r="H149" s="209">
        <v>4.2050000000000001</v>
      </c>
      <c r="I149" s="210"/>
      <c r="J149" s="211">
        <f>ROUND(I149*H149,2)</f>
        <v>0</v>
      </c>
      <c r="K149" s="207" t="s">
        <v>144</v>
      </c>
      <c r="L149" s="62"/>
      <c r="M149" s="212" t="s">
        <v>23</v>
      </c>
      <c r="N149" s="213" t="s">
        <v>47</v>
      </c>
      <c r="O149" s="43"/>
      <c r="P149" s="214">
        <f>O149*H149</f>
        <v>0</v>
      </c>
      <c r="Q149" s="214">
        <v>0</v>
      </c>
      <c r="R149" s="214">
        <f>Q149*H149</f>
        <v>0</v>
      </c>
      <c r="S149" s="214">
        <v>0.06</v>
      </c>
      <c r="T149" s="215">
        <f>S149*H149</f>
        <v>0.25229999999999997</v>
      </c>
      <c r="AR149" s="25" t="s">
        <v>95</v>
      </c>
      <c r="AT149" s="25" t="s">
        <v>140</v>
      </c>
      <c r="AU149" s="25" t="s">
        <v>85</v>
      </c>
      <c r="AY149" s="25" t="s">
        <v>138</v>
      </c>
      <c r="BE149" s="216">
        <f>IF(N149="základní",J149,0)</f>
        <v>0</v>
      </c>
      <c r="BF149" s="216">
        <f>IF(N149="snížená",J149,0)</f>
        <v>0</v>
      </c>
      <c r="BG149" s="216">
        <f>IF(N149="zákl. přenesená",J149,0)</f>
        <v>0</v>
      </c>
      <c r="BH149" s="216">
        <f>IF(N149="sníž. přenesená",J149,0)</f>
        <v>0</v>
      </c>
      <c r="BI149" s="216">
        <f>IF(N149="nulová",J149,0)</f>
        <v>0</v>
      </c>
      <c r="BJ149" s="25" t="s">
        <v>83</v>
      </c>
      <c r="BK149" s="216">
        <f>ROUND(I149*H149,2)</f>
        <v>0</v>
      </c>
      <c r="BL149" s="25" t="s">
        <v>95</v>
      </c>
      <c r="BM149" s="25" t="s">
        <v>247</v>
      </c>
    </row>
    <row r="150" spans="2:65" s="13" customFormat="1" ht="13.5">
      <c r="B150" s="231"/>
      <c r="C150" s="232"/>
      <c r="D150" s="217" t="s">
        <v>148</v>
      </c>
      <c r="E150" s="243" t="s">
        <v>23</v>
      </c>
      <c r="F150" s="244" t="s">
        <v>248</v>
      </c>
      <c r="G150" s="232"/>
      <c r="H150" s="245">
        <v>4.2050000000000001</v>
      </c>
      <c r="I150" s="237"/>
      <c r="J150" s="232"/>
      <c r="K150" s="232"/>
      <c r="L150" s="238"/>
      <c r="M150" s="239"/>
      <c r="N150" s="240"/>
      <c r="O150" s="240"/>
      <c r="P150" s="240"/>
      <c r="Q150" s="240"/>
      <c r="R150" s="240"/>
      <c r="S150" s="240"/>
      <c r="T150" s="241"/>
      <c r="AT150" s="242" t="s">
        <v>148</v>
      </c>
      <c r="AU150" s="242" t="s">
        <v>85</v>
      </c>
      <c r="AV150" s="13" t="s">
        <v>85</v>
      </c>
      <c r="AW150" s="13" t="s">
        <v>40</v>
      </c>
      <c r="AX150" s="13" t="s">
        <v>76</v>
      </c>
      <c r="AY150" s="242" t="s">
        <v>138</v>
      </c>
    </row>
    <row r="151" spans="2:65" s="14" customFormat="1" ht="13.5">
      <c r="B151" s="246"/>
      <c r="C151" s="247"/>
      <c r="D151" s="233" t="s">
        <v>148</v>
      </c>
      <c r="E151" s="248" t="s">
        <v>23</v>
      </c>
      <c r="F151" s="249" t="s">
        <v>159</v>
      </c>
      <c r="G151" s="247"/>
      <c r="H151" s="250">
        <v>4.2050000000000001</v>
      </c>
      <c r="I151" s="251"/>
      <c r="J151" s="247"/>
      <c r="K151" s="247"/>
      <c r="L151" s="252"/>
      <c r="M151" s="253"/>
      <c r="N151" s="254"/>
      <c r="O151" s="254"/>
      <c r="P151" s="254"/>
      <c r="Q151" s="254"/>
      <c r="R151" s="254"/>
      <c r="S151" s="254"/>
      <c r="T151" s="255"/>
      <c r="AT151" s="256" t="s">
        <v>148</v>
      </c>
      <c r="AU151" s="256" t="s">
        <v>85</v>
      </c>
      <c r="AV151" s="14" t="s">
        <v>95</v>
      </c>
      <c r="AW151" s="14" t="s">
        <v>40</v>
      </c>
      <c r="AX151" s="14" t="s">
        <v>83</v>
      </c>
      <c r="AY151" s="256" t="s">
        <v>138</v>
      </c>
    </row>
    <row r="152" spans="2:65" s="1" customFormat="1" ht="31.5" customHeight="1">
      <c r="B152" s="42"/>
      <c r="C152" s="205" t="s">
        <v>249</v>
      </c>
      <c r="D152" s="205" t="s">
        <v>140</v>
      </c>
      <c r="E152" s="206" t="s">
        <v>250</v>
      </c>
      <c r="F152" s="207" t="s">
        <v>251</v>
      </c>
      <c r="G152" s="208" t="s">
        <v>220</v>
      </c>
      <c r="H152" s="209">
        <v>7.0350000000000001</v>
      </c>
      <c r="I152" s="210"/>
      <c r="J152" s="211">
        <f>ROUND(I152*H152,2)</f>
        <v>0</v>
      </c>
      <c r="K152" s="207" t="s">
        <v>144</v>
      </c>
      <c r="L152" s="62"/>
      <c r="M152" s="212" t="s">
        <v>23</v>
      </c>
      <c r="N152" s="213" t="s">
        <v>47</v>
      </c>
      <c r="O152" s="43"/>
      <c r="P152" s="214">
        <f>O152*H152</f>
        <v>0</v>
      </c>
      <c r="Q152" s="214">
        <v>0</v>
      </c>
      <c r="R152" s="214">
        <f>Q152*H152</f>
        <v>0</v>
      </c>
      <c r="S152" s="214">
        <v>2.5399999999999999E-2</v>
      </c>
      <c r="T152" s="215">
        <f>S152*H152</f>
        <v>0.17868899999999999</v>
      </c>
      <c r="AR152" s="25" t="s">
        <v>95</v>
      </c>
      <c r="AT152" s="25" t="s">
        <v>140</v>
      </c>
      <c r="AU152" s="25" t="s">
        <v>85</v>
      </c>
      <c r="AY152" s="25" t="s">
        <v>138</v>
      </c>
      <c r="BE152" s="216">
        <f>IF(N152="základní",J152,0)</f>
        <v>0</v>
      </c>
      <c r="BF152" s="216">
        <f>IF(N152="snížená",J152,0)</f>
        <v>0</v>
      </c>
      <c r="BG152" s="216">
        <f>IF(N152="zákl. přenesená",J152,0)</f>
        <v>0</v>
      </c>
      <c r="BH152" s="216">
        <f>IF(N152="sníž. přenesená",J152,0)</f>
        <v>0</v>
      </c>
      <c r="BI152" s="216">
        <f>IF(N152="nulová",J152,0)</f>
        <v>0</v>
      </c>
      <c r="BJ152" s="25" t="s">
        <v>83</v>
      </c>
      <c r="BK152" s="216">
        <f>ROUND(I152*H152,2)</f>
        <v>0</v>
      </c>
      <c r="BL152" s="25" t="s">
        <v>95</v>
      </c>
      <c r="BM152" s="25" t="s">
        <v>252</v>
      </c>
    </row>
    <row r="153" spans="2:65" s="1" customFormat="1" ht="27">
      <c r="B153" s="42"/>
      <c r="C153" s="64"/>
      <c r="D153" s="217" t="s">
        <v>146</v>
      </c>
      <c r="E153" s="64"/>
      <c r="F153" s="218" t="s">
        <v>253</v>
      </c>
      <c r="G153" s="64"/>
      <c r="H153" s="64"/>
      <c r="I153" s="173"/>
      <c r="J153" s="64"/>
      <c r="K153" s="64"/>
      <c r="L153" s="62"/>
      <c r="M153" s="219"/>
      <c r="N153" s="43"/>
      <c r="O153" s="43"/>
      <c r="P153" s="43"/>
      <c r="Q153" s="43"/>
      <c r="R153" s="43"/>
      <c r="S153" s="43"/>
      <c r="T153" s="79"/>
      <c r="AT153" s="25" t="s">
        <v>146</v>
      </c>
      <c r="AU153" s="25" t="s">
        <v>85</v>
      </c>
    </row>
    <row r="154" spans="2:65" s="13" customFormat="1" ht="13.5">
      <c r="B154" s="231"/>
      <c r="C154" s="232"/>
      <c r="D154" s="217" t="s">
        <v>148</v>
      </c>
      <c r="E154" s="243" t="s">
        <v>23</v>
      </c>
      <c r="F154" s="244" t="s">
        <v>254</v>
      </c>
      <c r="G154" s="232"/>
      <c r="H154" s="245">
        <v>7.0350000000000001</v>
      </c>
      <c r="I154" s="237"/>
      <c r="J154" s="232"/>
      <c r="K154" s="232"/>
      <c r="L154" s="238"/>
      <c r="M154" s="239"/>
      <c r="N154" s="240"/>
      <c r="O154" s="240"/>
      <c r="P154" s="240"/>
      <c r="Q154" s="240"/>
      <c r="R154" s="240"/>
      <c r="S154" s="240"/>
      <c r="T154" s="241"/>
      <c r="AT154" s="242" t="s">
        <v>148</v>
      </c>
      <c r="AU154" s="242" t="s">
        <v>85</v>
      </c>
      <c r="AV154" s="13" t="s">
        <v>85</v>
      </c>
      <c r="AW154" s="13" t="s">
        <v>40</v>
      </c>
      <c r="AX154" s="13" t="s">
        <v>76</v>
      </c>
      <c r="AY154" s="242" t="s">
        <v>138</v>
      </c>
    </row>
    <row r="155" spans="2:65" s="14" customFormat="1" ht="13.5">
      <c r="B155" s="246"/>
      <c r="C155" s="247"/>
      <c r="D155" s="233" t="s">
        <v>148</v>
      </c>
      <c r="E155" s="248" t="s">
        <v>23</v>
      </c>
      <c r="F155" s="249" t="s">
        <v>159</v>
      </c>
      <c r="G155" s="247"/>
      <c r="H155" s="250">
        <v>7.0350000000000001</v>
      </c>
      <c r="I155" s="251"/>
      <c r="J155" s="247"/>
      <c r="K155" s="247"/>
      <c r="L155" s="252"/>
      <c r="M155" s="253"/>
      <c r="N155" s="254"/>
      <c r="O155" s="254"/>
      <c r="P155" s="254"/>
      <c r="Q155" s="254"/>
      <c r="R155" s="254"/>
      <c r="S155" s="254"/>
      <c r="T155" s="255"/>
      <c r="AT155" s="256" t="s">
        <v>148</v>
      </c>
      <c r="AU155" s="256" t="s">
        <v>85</v>
      </c>
      <c r="AV155" s="14" t="s">
        <v>95</v>
      </c>
      <c r="AW155" s="14" t="s">
        <v>40</v>
      </c>
      <c r="AX155" s="14" t="s">
        <v>83</v>
      </c>
      <c r="AY155" s="256" t="s">
        <v>138</v>
      </c>
    </row>
    <row r="156" spans="2:65" s="1" customFormat="1" ht="31.5" customHeight="1">
      <c r="B156" s="42"/>
      <c r="C156" s="205" t="s">
        <v>255</v>
      </c>
      <c r="D156" s="205" t="s">
        <v>140</v>
      </c>
      <c r="E156" s="206" t="s">
        <v>256</v>
      </c>
      <c r="F156" s="207" t="s">
        <v>257</v>
      </c>
      <c r="G156" s="208" t="s">
        <v>246</v>
      </c>
      <c r="H156" s="209">
        <v>3</v>
      </c>
      <c r="I156" s="210"/>
      <c r="J156" s="211">
        <f>ROUND(I156*H156,2)</f>
        <v>0</v>
      </c>
      <c r="K156" s="207" t="s">
        <v>144</v>
      </c>
      <c r="L156" s="62"/>
      <c r="M156" s="212" t="s">
        <v>23</v>
      </c>
      <c r="N156" s="213" t="s">
        <v>47</v>
      </c>
      <c r="O156" s="43"/>
      <c r="P156" s="214">
        <f>O156*H156</f>
        <v>0</v>
      </c>
      <c r="Q156" s="214">
        <v>4.5569999999999999E-2</v>
      </c>
      <c r="R156" s="214">
        <f>Q156*H156</f>
        <v>0.13671</v>
      </c>
      <c r="S156" s="214">
        <v>0</v>
      </c>
      <c r="T156" s="215">
        <f>S156*H156</f>
        <v>0</v>
      </c>
      <c r="AR156" s="25" t="s">
        <v>95</v>
      </c>
      <c r="AT156" s="25" t="s">
        <v>140</v>
      </c>
      <c r="AU156" s="25" t="s">
        <v>85</v>
      </c>
      <c r="AY156" s="25" t="s">
        <v>138</v>
      </c>
      <c r="BE156" s="216">
        <f>IF(N156="základní",J156,0)</f>
        <v>0</v>
      </c>
      <c r="BF156" s="216">
        <f>IF(N156="snížená",J156,0)</f>
        <v>0</v>
      </c>
      <c r="BG156" s="216">
        <f>IF(N156="zákl. přenesená",J156,0)</f>
        <v>0</v>
      </c>
      <c r="BH156" s="216">
        <f>IF(N156="sníž. přenesená",J156,0)</f>
        <v>0</v>
      </c>
      <c r="BI156" s="216">
        <f>IF(N156="nulová",J156,0)</f>
        <v>0</v>
      </c>
      <c r="BJ156" s="25" t="s">
        <v>83</v>
      </c>
      <c r="BK156" s="216">
        <f>ROUND(I156*H156,2)</f>
        <v>0</v>
      </c>
      <c r="BL156" s="25" t="s">
        <v>95</v>
      </c>
      <c r="BM156" s="25" t="s">
        <v>258</v>
      </c>
    </row>
    <row r="157" spans="2:65" s="1" customFormat="1" ht="40.5">
      <c r="B157" s="42"/>
      <c r="C157" s="64"/>
      <c r="D157" s="233" t="s">
        <v>146</v>
      </c>
      <c r="E157" s="64"/>
      <c r="F157" s="257" t="s">
        <v>259</v>
      </c>
      <c r="G157" s="64"/>
      <c r="H157" s="64"/>
      <c r="I157" s="173"/>
      <c r="J157" s="64"/>
      <c r="K157" s="64"/>
      <c r="L157" s="62"/>
      <c r="M157" s="219"/>
      <c r="N157" s="43"/>
      <c r="O157" s="43"/>
      <c r="P157" s="43"/>
      <c r="Q157" s="43"/>
      <c r="R157" s="43"/>
      <c r="S157" s="43"/>
      <c r="T157" s="79"/>
      <c r="AT157" s="25" t="s">
        <v>146</v>
      </c>
      <c r="AU157" s="25" t="s">
        <v>85</v>
      </c>
    </row>
    <row r="158" spans="2:65" s="1" customFormat="1" ht="31.5" customHeight="1">
      <c r="B158" s="42"/>
      <c r="C158" s="205" t="s">
        <v>260</v>
      </c>
      <c r="D158" s="205" t="s">
        <v>140</v>
      </c>
      <c r="E158" s="206" t="s">
        <v>261</v>
      </c>
      <c r="F158" s="207" t="s">
        <v>262</v>
      </c>
      <c r="G158" s="208" t="s">
        <v>220</v>
      </c>
      <c r="H158" s="209">
        <v>2.5</v>
      </c>
      <c r="I158" s="210"/>
      <c r="J158" s="211">
        <f>ROUND(I158*H158,2)</f>
        <v>0</v>
      </c>
      <c r="K158" s="207" t="s">
        <v>144</v>
      </c>
      <c r="L158" s="62"/>
      <c r="M158" s="212" t="s">
        <v>23</v>
      </c>
      <c r="N158" s="213" t="s">
        <v>47</v>
      </c>
      <c r="O158" s="43"/>
      <c r="P158" s="214">
        <f>O158*H158</f>
        <v>0</v>
      </c>
      <c r="Q158" s="214">
        <v>3.4000000000000002E-4</v>
      </c>
      <c r="R158" s="214">
        <f>Q158*H158</f>
        <v>8.5000000000000006E-4</v>
      </c>
      <c r="S158" s="214">
        <v>0</v>
      </c>
      <c r="T158" s="215">
        <f>S158*H158</f>
        <v>0</v>
      </c>
      <c r="AR158" s="25" t="s">
        <v>95</v>
      </c>
      <c r="AT158" s="25" t="s">
        <v>140</v>
      </c>
      <c r="AU158" s="25" t="s">
        <v>85</v>
      </c>
      <c r="AY158" s="25" t="s">
        <v>138</v>
      </c>
      <c r="BE158" s="216">
        <f>IF(N158="základní",J158,0)</f>
        <v>0</v>
      </c>
      <c r="BF158" s="216">
        <f>IF(N158="snížená",J158,0)</f>
        <v>0</v>
      </c>
      <c r="BG158" s="216">
        <f>IF(N158="zákl. přenesená",J158,0)</f>
        <v>0</v>
      </c>
      <c r="BH158" s="216">
        <f>IF(N158="sníž. přenesená",J158,0)</f>
        <v>0</v>
      </c>
      <c r="BI158" s="216">
        <f>IF(N158="nulová",J158,0)</f>
        <v>0</v>
      </c>
      <c r="BJ158" s="25" t="s">
        <v>83</v>
      </c>
      <c r="BK158" s="216">
        <f>ROUND(I158*H158,2)</f>
        <v>0</v>
      </c>
      <c r="BL158" s="25" t="s">
        <v>95</v>
      </c>
      <c r="BM158" s="25" t="s">
        <v>263</v>
      </c>
    </row>
    <row r="159" spans="2:65" s="12" customFormat="1" ht="13.5">
      <c r="B159" s="220"/>
      <c r="C159" s="221"/>
      <c r="D159" s="217" t="s">
        <v>148</v>
      </c>
      <c r="E159" s="222" t="s">
        <v>23</v>
      </c>
      <c r="F159" s="223" t="s">
        <v>241</v>
      </c>
      <c r="G159" s="221"/>
      <c r="H159" s="224" t="s">
        <v>23</v>
      </c>
      <c r="I159" s="225"/>
      <c r="J159" s="221"/>
      <c r="K159" s="221"/>
      <c r="L159" s="226"/>
      <c r="M159" s="227"/>
      <c r="N159" s="228"/>
      <c r="O159" s="228"/>
      <c r="P159" s="228"/>
      <c r="Q159" s="228"/>
      <c r="R159" s="228"/>
      <c r="S159" s="228"/>
      <c r="T159" s="229"/>
      <c r="AT159" s="230" t="s">
        <v>148</v>
      </c>
      <c r="AU159" s="230" t="s">
        <v>85</v>
      </c>
      <c r="AV159" s="12" t="s">
        <v>83</v>
      </c>
      <c r="AW159" s="12" t="s">
        <v>40</v>
      </c>
      <c r="AX159" s="12" t="s">
        <v>76</v>
      </c>
      <c r="AY159" s="230" t="s">
        <v>138</v>
      </c>
    </row>
    <row r="160" spans="2:65" s="13" customFormat="1" ht="13.5">
      <c r="B160" s="231"/>
      <c r="C160" s="232"/>
      <c r="D160" s="217" t="s">
        <v>148</v>
      </c>
      <c r="E160" s="243" t="s">
        <v>23</v>
      </c>
      <c r="F160" s="244" t="s">
        <v>264</v>
      </c>
      <c r="G160" s="232"/>
      <c r="H160" s="245">
        <v>2.5</v>
      </c>
      <c r="I160" s="237"/>
      <c r="J160" s="232"/>
      <c r="K160" s="232"/>
      <c r="L160" s="238"/>
      <c r="M160" s="239"/>
      <c r="N160" s="240"/>
      <c r="O160" s="240"/>
      <c r="P160" s="240"/>
      <c r="Q160" s="240"/>
      <c r="R160" s="240"/>
      <c r="S160" s="240"/>
      <c r="T160" s="241"/>
      <c r="AT160" s="242" t="s">
        <v>148</v>
      </c>
      <c r="AU160" s="242" t="s">
        <v>85</v>
      </c>
      <c r="AV160" s="13" t="s">
        <v>85</v>
      </c>
      <c r="AW160" s="13" t="s">
        <v>40</v>
      </c>
      <c r="AX160" s="13" t="s">
        <v>76</v>
      </c>
      <c r="AY160" s="242" t="s">
        <v>138</v>
      </c>
    </row>
    <row r="161" spans="2:65" s="14" customFormat="1" ht="13.5">
      <c r="B161" s="246"/>
      <c r="C161" s="247"/>
      <c r="D161" s="233" t="s">
        <v>148</v>
      </c>
      <c r="E161" s="248" t="s">
        <v>23</v>
      </c>
      <c r="F161" s="249" t="s">
        <v>159</v>
      </c>
      <c r="G161" s="247"/>
      <c r="H161" s="250">
        <v>2.5</v>
      </c>
      <c r="I161" s="251"/>
      <c r="J161" s="247"/>
      <c r="K161" s="247"/>
      <c r="L161" s="252"/>
      <c r="M161" s="253"/>
      <c r="N161" s="254"/>
      <c r="O161" s="254"/>
      <c r="P161" s="254"/>
      <c r="Q161" s="254"/>
      <c r="R161" s="254"/>
      <c r="S161" s="254"/>
      <c r="T161" s="255"/>
      <c r="AT161" s="256" t="s">
        <v>148</v>
      </c>
      <c r="AU161" s="256" t="s">
        <v>85</v>
      </c>
      <c r="AV161" s="14" t="s">
        <v>95</v>
      </c>
      <c r="AW161" s="14" t="s">
        <v>40</v>
      </c>
      <c r="AX161" s="14" t="s">
        <v>83</v>
      </c>
      <c r="AY161" s="256" t="s">
        <v>138</v>
      </c>
    </row>
    <row r="162" spans="2:65" s="1" customFormat="1" ht="31.5" customHeight="1">
      <c r="B162" s="42"/>
      <c r="C162" s="205" t="s">
        <v>265</v>
      </c>
      <c r="D162" s="205" t="s">
        <v>140</v>
      </c>
      <c r="E162" s="206" t="s">
        <v>266</v>
      </c>
      <c r="F162" s="207" t="s">
        <v>267</v>
      </c>
      <c r="G162" s="208" t="s">
        <v>195</v>
      </c>
      <c r="H162" s="209">
        <v>16.050999999999998</v>
      </c>
      <c r="I162" s="210"/>
      <c r="J162" s="211">
        <f>ROUND(I162*H162,2)</f>
        <v>0</v>
      </c>
      <c r="K162" s="207" t="s">
        <v>144</v>
      </c>
      <c r="L162" s="62"/>
      <c r="M162" s="212" t="s">
        <v>23</v>
      </c>
      <c r="N162" s="213" t="s">
        <v>47</v>
      </c>
      <c r="O162" s="43"/>
      <c r="P162" s="214">
        <f>O162*H162</f>
        <v>0</v>
      </c>
      <c r="Q162" s="214">
        <v>0</v>
      </c>
      <c r="R162" s="214">
        <f>Q162*H162</f>
        <v>0</v>
      </c>
      <c r="S162" s="214">
        <v>0</v>
      </c>
      <c r="T162" s="215">
        <f>S162*H162</f>
        <v>0</v>
      </c>
      <c r="AR162" s="25" t="s">
        <v>95</v>
      </c>
      <c r="AT162" s="25" t="s">
        <v>140</v>
      </c>
      <c r="AU162" s="25" t="s">
        <v>85</v>
      </c>
      <c r="AY162" s="25" t="s">
        <v>138</v>
      </c>
      <c r="BE162" s="216">
        <f>IF(N162="základní",J162,0)</f>
        <v>0</v>
      </c>
      <c r="BF162" s="216">
        <f>IF(N162="snížená",J162,0)</f>
        <v>0</v>
      </c>
      <c r="BG162" s="216">
        <f>IF(N162="zákl. přenesená",J162,0)</f>
        <v>0</v>
      </c>
      <c r="BH162" s="216">
        <f>IF(N162="sníž. přenesená",J162,0)</f>
        <v>0</v>
      </c>
      <c r="BI162" s="216">
        <f>IF(N162="nulová",J162,0)</f>
        <v>0</v>
      </c>
      <c r="BJ162" s="25" t="s">
        <v>83</v>
      </c>
      <c r="BK162" s="216">
        <f>ROUND(I162*H162,2)</f>
        <v>0</v>
      </c>
      <c r="BL162" s="25" t="s">
        <v>95</v>
      </c>
      <c r="BM162" s="25" t="s">
        <v>268</v>
      </c>
    </row>
    <row r="163" spans="2:65" s="1" customFormat="1" ht="121.5">
      <c r="B163" s="42"/>
      <c r="C163" s="64"/>
      <c r="D163" s="233" t="s">
        <v>146</v>
      </c>
      <c r="E163" s="64"/>
      <c r="F163" s="257" t="s">
        <v>269</v>
      </c>
      <c r="G163" s="64"/>
      <c r="H163" s="64"/>
      <c r="I163" s="173"/>
      <c r="J163" s="64"/>
      <c r="K163" s="64"/>
      <c r="L163" s="62"/>
      <c r="M163" s="219"/>
      <c r="N163" s="43"/>
      <c r="O163" s="43"/>
      <c r="P163" s="43"/>
      <c r="Q163" s="43"/>
      <c r="R163" s="43"/>
      <c r="S163" s="43"/>
      <c r="T163" s="79"/>
      <c r="AT163" s="25" t="s">
        <v>146</v>
      </c>
      <c r="AU163" s="25" t="s">
        <v>85</v>
      </c>
    </row>
    <row r="164" spans="2:65" s="1" customFormat="1" ht="31.5" customHeight="1">
      <c r="B164" s="42"/>
      <c r="C164" s="205" t="s">
        <v>270</v>
      </c>
      <c r="D164" s="205" t="s">
        <v>140</v>
      </c>
      <c r="E164" s="206" t="s">
        <v>271</v>
      </c>
      <c r="F164" s="207" t="s">
        <v>272</v>
      </c>
      <c r="G164" s="208" t="s">
        <v>195</v>
      </c>
      <c r="H164" s="209">
        <v>16.050999999999998</v>
      </c>
      <c r="I164" s="210"/>
      <c r="J164" s="211">
        <f>ROUND(I164*H164,2)</f>
        <v>0</v>
      </c>
      <c r="K164" s="207" t="s">
        <v>144</v>
      </c>
      <c r="L164" s="62"/>
      <c r="M164" s="212" t="s">
        <v>23</v>
      </c>
      <c r="N164" s="213" t="s">
        <v>47</v>
      </c>
      <c r="O164" s="43"/>
      <c r="P164" s="214">
        <f>O164*H164</f>
        <v>0</v>
      </c>
      <c r="Q164" s="214">
        <v>0</v>
      </c>
      <c r="R164" s="214">
        <f>Q164*H164</f>
        <v>0</v>
      </c>
      <c r="S164" s="214">
        <v>0</v>
      </c>
      <c r="T164" s="215">
        <f>S164*H164</f>
        <v>0</v>
      </c>
      <c r="AR164" s="25" t="s">
        <v>95</v>
      </c>
      <c r="AT164" s="25" t="s">
        <v>140</v>
      </c>
      <c r="AU164" s="25" t="s">
        <v>85</v>
      </c>
      <c r="AY164" s="25" t="s">
        <v>138</v>
      </c>
      <c r="BE164" s="216">
        <f>IF(N164="základní",J164,0)</f>
        <v>0</v>
      </c>
      <c r="BF164" s="216">
        <f>IF(N164="snížená",J164,0)</f>
        <v>0</v>
      </c>
      <c r="BG164" s="216">
        <f>IF(N164="zákl. přenesená",J164,0)</f>
        <v>0</v>
      </c>
      <c r="BH164" s="216">
        <f>IF(N164="sníž. přenesená",J164,0)</f>
        <v>0</v>
      </c>
      <c r="BI164" s="216">
        <f>IF(N164="nulová",J164,0)</f>
        <v>0</v>
      </c>
      <c r="BJ164" s="25" t="s">
        <v>83</v>
      </c>
      <c r="BK164" s="216">
        <f>ROUND(I164*H164,2)</f>
        <v>0</v>
      </c>
      <c r="BL164" s="25" t="s">
        <v>95</v>
      </c>
      <c r="BM164" s="25" t="s">
        <v>273</v>
      </c>
    </row>
    <row r="165" spans="2:65" s="1" customFormat="1" ht="81">
      <c r="B165" s="42"/>
      <c r="C165" s="64"/>
      <c r="D165" s="233" t="s">
        <v>146</v>
      </c>
      <c r="E165" s="64"/>
      <c r="F165" s="257" t="s">
        <v>274</v>
      </c>
      <c r="G165" s="64"/>
      <c r="H165" s="64"/>
      <c r="I165" s="173"/>
      <c r="J165" s="64"/>
      <c r="K165" s="64"/>
      <c r="L165" s="62"/>
      <c r="M165" s="219"/>
      <c r="N165" s="43"/>
      <c r="O165" s="43"/>
      <c r="P165" s="43"/>
      <c r="Q165" s="43"/>
      <c r="R165" s="43"/>
      <c r="S165" s="43"/>
      <c r="T165" s="79"/>
      <c r="AT165" s="25" t="s">
        <v>146</v>
      </c>
      <c r="AU165" s="25" t="s">
        <v>85</v>
      </c>
    </row>
    <row r="166" spans="2:65" s="1" customFormat="1" ht="31.5" customHeight="1">
      <c r="B166" s="42"/>
      <c r="C166" s="205" t="s">
        <v>275</v>
      </c>
      <c r="D166" s="205" t="s">
        <v>140</v>
      </c>
      <c r="E166" s="206" t="s">
        <v>276</v>
      </c>
      <c r="F166" s="207" t="s">
        <v>277</v>
      </c>
      <c r="G166" s="208" t="s">
        <v>195</v>
      </c>
      <c r="H166" s="209">
        <v>240.76499999999999</v>
      </c>
      <c r="I166" s="210"/>
      <c r="J166" s="211">
        <f>ROUND(I166*H166,2)</f>
        <v>0</v>
      </c>
      <c r="K166" s="207" t="s">
        <v>144</v>
      </c>
      <c r="L166" s="62"/>
      <c r="M166" s="212" t="s">
        <v>23</v>
      </c>
      <c r="N166" s="213" t="s">
        <v>47</v>
      </c>
      <c r="O166" s="43"/>
      <c r="P166" s="214">
        <f>O166*H166</f>
        <v>0</v>
      </c>
      <c r="Q166" s="214">
        <v>0</v>
      </c>
      <c r="R166" s="214">
        <f>Q166*H166</f>
        <v>0</v>
      </c>
      <c r="S166" s="214">
        <v>0</v>
      </c>
      <c r="T166" s="215">
        <f>S166*H166</f>
        <v>0</v>
      </c>
      <c r="AR166" s="25" t="s">
        <v>95</v>
      </c>
      <c r="AT166" s="25" t="s">
        <v>140</v>
      </c>
      <c r="AU166" s="25" t="s">
        <v>85</v>
      </c>
      <c r="AY166" s="25" t="s">
        <v>138</v>
      </c>
      <c r="BE166" s="216">
        <f>IF(N166="základní",J166,0)</f>
        <v>0</v>
      </c>
      <c r="BF166" s="216">
        <f>IF(N166="snížená",J166,0)</f>
        <v>0</v>
      </c>
      <c r="BG166" s="216">
        <f>IF(N166="zákl. přenesená",J166,0)</f>
        <v>0</v>
      </c>
      <c r="BH166" s="216">
        <f>IF(N166="sníž. přenesená",J166,0)</f>
        <v>0</v>
      </c>
      <c r="BI166" s="216">
        <f>IF(N166="nulová",J166,0)</f>
        <v>0</v>
      </c>
      <c r="BJ166" s="25" t="s">
        <v>83</v>
      </c>
      <c r="BK166" s="216">
        <f>ROUND(I166*H166,2)</f>
        <v>0</v>
      </c>
      <c r="BL166" s="25" t="s">
        <v>95</v>
      </c>
      <c r="BM166" s="25" t="s">
        <v>278</v>
      </c>
    </row>
    <row r="167" spans="2:65" s="1" customFormat="1" ht="81">
      <c r="B167" s="42"/>
      <c r="C167" s="64"/>
      <c r="D167" s="217" t="s">
        <v>146</v>
      </c>
      <c r="E167" s="64"/>
      <c r="F167" s="218" t="s">
        <v>274</v>
      </c>
      <c r="G167" s="64"/>
      <c r="H167" s="64"/>
      <c r="I167" s="173"/>
      <c r="J167" s="64"/>
      <c r="K167" s="64"/>
      <c r="L167" s="62"/>
      <c r="M167" s="219"/>
      <c r="N167" s="43"/>
      <c r="O167" s="43"/>
      <c r="P167" s="43"/>
      <c r="Q167" s="43"/>
      <c r="R167" s="43"/>
      <c r="S167" s="43"/>
      <c r="T167" s="79"/>
      <c r="AT167" s="25" t="s">
        <v>146</v>
      </c>
      <c r="AU167" s="25" t="s">
        <v>85</v>
      </c>
    </row>
    <row r="168" spans="2:65" s="13" customFormat="1" ht="13.5">
      <c r="B168" s="231"/>
      <c r="C168" s="232"/>
      <c r="D168" s="233" t="s">
        <v>148</v>
      </c>
      <c r="E168" s="232"/>
      <c r="F168" s="235" t="s">
        <v>279</v>
      </c>
      <c r="G168" s="232"/>
      <c r="H168" s="236">
        <v>240.76499999999999</v>
      </c>
      <c r="I168" s="237"/>
      <c r="J168" s="232"/>
      <c r="K168" s="232"/>
      <c r="L168" s="238"/>
      <c r="M168" s="239"/>
      <c r="N168" s="240"/>
      <c r="O168" s="240"/>
      <c r="P168" s="240"/>
      <c r="Q168" s="240"/>
      <c r="R168" s="240"/>
      <c r="S168" s="240"/>
      <c r="T168" s="241"/>
      <c r="AT168" s="242" t="s">
        <v>148</v>
      </c>
      <c r="AU168" s="242" t="s">
        <v>85</v>
      </c>
      <c r="AV168" s="13" t="s">
        <v>85</v>
      </c>
      <c r="AW168" s="13" t="s">
        <v>6</v>
      </c>
      <c r="AX168" s="13" t="s">
        <v>83</v>
      </c>
      <c r="AY168" s="242" t="s">
        <v>138</v>
      </c>
    </row>
    <row r="169" spans="2:65" s="1" customFormat="1" ht="22.5" customHeight="1">
      <c r="B169" s="42"/>
      <c r="C169" s="205" t="s">
        <v>10</v>
      </c>
      <c r="D169" s="205" t="s">
        <v>140</v>
      </c>
      <c r="E169" s="206" t="s">
        <v>280</v>
      </c>
      <c r="F169" s="207" t="s">
        <v>281</v>
      </c>
      <c r="G169" s="208" t="s">
        <v>195</v>
      </c>
      <c r="H169" s="209">
        <v>16.050999999999998</v>
      </c>
      <c r="I169" s="210"/>
      <c r="J169" s="211">
        <f>ROUND(I169*H169,2)</f>
        <v>0</v>
      </c>
      <c r="K169" s="207" t="s">
        <v>144</v>
      </c>
      <c r="L169" s="62"/>
      <c r="M169" s="212" t="s">
        <v>23</v>
      </c>
      <c r="N169" s="213" t="s">
        <v>47</v>
      </c>
      <c r="O169" s="43"/>
      <c r="P169" s="214">
        <f>O169*H169</f>
        <v>0</v>
      </c>
      <c r="Q169" s="214">
        <v>0</v>
      </c>
      <c r="R169" s="214">
        <f>Q169*H169</f>
        <v>0</v>
      </c>
      <c r="S169" s="214">
        <v>0</v>
      </c>
      <c r="T169" s="215">
        <f>S169*H169</f>
        <v>0</v>
      </c>
      <c r="AR169" s="25" t="s">
        <v>95</v>
      </c>
      <c r="AT169" s="25" t="s">
        <v>140</v>
      </c>
      <c r="AU169" s="25" t="s">
        <v>85</v>
      </c>
      <c r="AY169" s="25" t="s">
        <v>138</v>
      </c>
      <c r="BE169" s="216">
        <f>IF(N169="základní",J169,0)</f>
        <v>0</v>
      </c>
      <c r="BF169" s="216">
        <f>IF(N169="snížená",J169,0)</f>
        <v>0</v>
      </c>
      <c r="BG169" s="216">
        <f>IF(N169="zákl. přenesená",J169,0)</f>
        <v>0</v>
      </c>
      <c r="BH169" s="216">
        <f>IF(N169="sníž. přenesená",J169,0)</f>
        <v>0</v>
      </c>
      <c r="BI169" s="216">
        <f>IF(N169="nulová",J169,0)</f>
        <v>0</v>
      </c>
      <c r="BJ169" s="25" t="s">
        <v>83</v>
      </c>
      <c r="BK169" s="216">
        <f>ROUND(I169*H169,2)</f>
        <v>0</v>
      </c>
      <c r="BL169" s="25" t="s">
        <v>95</v>
      </c>
      <c r="BM169" s="25" t="s">
        <v>282</v>
      </c>
    </row>
    <row r="170" spans="2:65" s="1" customFormat="1" ht="67.5">
      <c r="B170" s="42"/>
      <c r="C170" s="64"/>
      <c r="D170" s="233" t="s">
        <v>146</v>
      </c>
      <c r="E170" s="64"/>
      <c r="F170" s="257" t="s">
        <v>283</v>
      </c>
      <c r="G170" s="64"/>
      <c r="H170" s="64"/>
      <c r="I170" s="173"/>
      <c r="J170" s="64"/>
      <c r="K170" s="64"/>
      <c r="L170" s="62"/>
      <c r="M170" s="219"/>
      <c r="N170" s="43"/>
      <c r="O170" s="43"/>
      <c r="P170" s="43"/>
      <c r="Q170" s="43"/>
      <c r="R170" s="43"/>
      <c r="S170" s="43"/>
      <c r="T170" s="79"/>
      <c r="AT170" s="25" t="s">
        <v>146</v>
      </c>
      <c r="AU170" s="25" t="s">
        <v>85</v>
      </c>
    </row>
    <row r="171" spans="2:65" s="1" customFormat="1" ht="44.25" customHeight="1">
      <c r="B171" s="42"/>
      <c r="C171" s="205" t="s">
        <v>284</v>
      </c>
      <c r="D171" s="205" t="s">
        <v>140</v>
      </c>
      <c r="E171" s="206" t="s">
        <v>285</v>
      </c>
      <c r="F171" s="207" t="s">
        <v>286</v>
      </c>
      <c r="G171" s="208" t="s">
        <v>195</v>
      </c>
      <c r="H171" s="209">
        <v>2.0110000000000001</v>
      </c>
      <c r="I171" s="210"/>
      <c r="J171" s="211">
        <f>ROUND(I171*H171,2)</f>
        <v>0</v>
      </c>
      <c r="K171" s="207" t="s">
        <v>144</v>
      </c>
      <c r="L171" s="62"/>
      <c r="M171" s="212" t="s">
        <v>23</v>
      </c>
      <c r="N171" s="213" t="s">
        <v>47</v>
      </c>
      <c r="O171" s="43"/>
      <c r="P171" s="214">
        <f>O171*H171</f>
        <v>0</v>
      </c>
      <c r="Q171" s="214">
        <v>0</v>
      </c>
      <c r="R171" s="214">
        <f>Q171*H171</f>
        <v>0</v>
      </c>
      <c r="S171" s="214">
        <v>0</v>
      </c>
      <c r="T171" s="215">
        <f>S171*H171</f>
        <v>0</v>
      </c>
      <c r="AR171" s="25" t="s">
        <v>95</v>
      </c>
      <c r="AT171" s="25" t="s">
        <v>140</v>
      </c>
      <c r="AU171" s="25" t="s">
        <v>85</v>
      </c>
      <c r="AY171" s="25" t="s">
        <v>138</v>
      </c>
      <c r="BE171" s="216">
        <f>IF(N171="základní",J171,0)</f>
        <v>0</v>
      </c>
      <c r="BF171" s="216">
        <f>IF(N171="snížená",J171,0)</f>
        <v>0</v>
      </c>
      <c r="BG171" s="216">
        <f>IF(N171="zákl. přenesená",J171,0)</f>
        <v>0</v>
      </c>
      <c r="BH171" s="216">
        <f>IF(N171="sníž. přenesená",J171,0)</f>
        <v>0</v>
      </c>
      <c r="BI171" s="216">
        <f>IF(N171="nulová",J171,0)</f>
        <v>0</v>
      </c>
      <c r="BJ171" s="25" t="s">
        <v>83</v>
      </c>
      <c r="BK171" s="216">
        <f>ROUND(I171*H171,2)</f>
        <v>0</v>
      </c>
      <c r="BL171" s="25" t="s">
        <v>95</v>
      </c>
      <c r="BM171" s="25" t="s">
        <v>287</v>
      </c>
    </row>
    <row r="172" spans="2:65" s="1" customFormat="1" ht="81">
      <c r="B172" s="42"/>
      <c r="C172" s="64"/>
      <c r="D172" s="217" t="s">
        <v>146</v>
      </c>
      <c r="E172" s="64"/>
      <c r="F172" s="218" t="s">
        <v>288</v>
      </c>
      <c r="G172" s="64"/>
      <c r="H172" s="64"/>
      <c r="I172" s="173"/>
      <c r="J172" s="64"/>
      <c r="K172" s="64"/>
      <c r="L172" s="62"/>
      <c r="M172" s="219"/>
      <c r="N172" s="43"/>
      <c r="O172" s="43"/>
      <c r="P172" s="43"/>
      <c r="Q172" s="43"/>
      <c r="R172" s="43"/>
      <c r="S172" s="43"/>
      <c r="T172" s="79"/>
      <c r="AT172" s="25" t="s">
        <v>146</v>
      </c>
      <c r="AU172" s="25" t="s">
        <v>85</v>
      </c>
    </row>
    <row r="173" spans="2:65" s="11" customFormat="1" ht="37.35" customHeight="1">
      <c r="B173" s="188"/>
      <c r="C173" s="189"/>
      <c r="D173" s="190" t="s">
        <v>75</v>
      </c>
      <c r="E173" s="191" t="s">
        <v>289</v>
      </c>
      <c r="F173" s="191" t="s">
        <v>290</v>
      </c>
      <c r="G173" s="189"/>
      <c r="H173" s="189"/>
      <c r="I173" s="192"/>
      <c r="J173" s="193">
        <f>BK173</f>
        <v>0</v>
      </c>
      <c r="K173" s="189"/>
      <c r="L173" s="194"/>
      <c r="M173" s="195"/>
      <c r="N173" s="196"/>
      <c r="O173" s="196"/>
      <c r="P173" s="197">
        <f>P174</f>
        <v>0</v>
      </c>
      <c r="Q173" s="196"/>
      <c r="R173" s="197">
        <f>R174</f>
        <v>0</v>
      </c>
      <c r="S173" s="196"/>
      <c r="T173" s="198">
        <f>T174</f>
        <v>0.67582200000000003</v>
      </c>
      <c r="AR173" s="199" t="s">
        <v>85</v>
      </c>
      <c r="AT173" s="200" t="s">
        <v>75</v>
      </c>
      <c r="AU173" s="200" t="s">
        <v>76</v>
      </c>
      <c r="AY173" s="199" t="s">
        <v>138</v>
      </c>
      <c r="BK173" s="201">
        <f>BK174</f>
        <v>0</v>
      </c>
    </row>
    <row r="174" spans="2:65" s="11" customFormat="1" ht="19.899999999999999" customHeight="1">
      <c r="B174" s="188"/>
      <c r="C174" s="189"/>
      <c r="D174" s="202" t="s">
        <v>75</v>
      </c>
      <c r="E174" s="203" t="s">
        <v>291</v>
      </c>
      <c r="F174" s="203" t="s">
        <v>292</v>
      </c>
      <c r="G174" s="189"/>
      <c r="H174" s="189"/>
      <c r="I174" s="192"/>
      <c r="J174" s="204">
        <f>BK174</f>
        <v>0</v>
      </c>
      <c r="K174" s="189"/>
      <c r="L174" s="194"/>
      <c r="M174" s="195"/>
      <c r="N174" s="196"/>
      <c r="O174" s="196"/>
      <c r="P174" s="197">
        <f>SUM(P175:P182)</f>
        <v>0</v>
      </c>
      <c r="Q174" s="196"/>
      <c r="R174" s="197">
        <f>SUM(R175:R182)</f>
        <v>0</v>
      </c>
      <c r="S174" s="196"/>
      <c r="T174" s="198">
        <f>SUM(T175:T182)</f>
        <v>0.67582200000000003</v>
      </c>
      <c r="AR174" s="199" t="s">
        <v>85</v>
      </c>
      <c r="AT174" s="200" t="s">
        <v>75</v>
      </c>
      <c r="AU174" s="200" t="s">
        <v>83</v>
      </c>
      <c r="AY174" s="199" t="s">
        <v>138</v>
      </c>
      <c r="BK174" s="201">
        <f>SUM(BK175:BK182)</f>
        <v>0</v>
      </c>
    </row>
    <row r="175" spans="2:65" s="1" customFormat="1" ht="31.5" customHeight="1">
      <c r="B175" s="42"/>
      <c r="C175" s="205" t="s">
        <v>293</v>
      </c>
      <c r="D175" s="205" t="s">
        <v>140</v>
      </c>
      <c r="E175" s="206" t="s">
        <v>294</v>
      </c>
      <c r="F175" s="207" t="s">
        <v>295</v>
      </c>
      <c r="G175" s="208" t="s">
        <v>296</v>
      </c>
      <c r="H175" s="209">
        <v>675.822</v>
      </c>
      <c r="I175" s="210"/>
      <c r="J175" s="211">
        <f>ROUND(I175*H175,2)</f>
        <v>0</v>
      </c>
      <c r="K175" s="207" t="s">
        <v>144</v>
      </c>
      <c r="L175" s="62"/>
      <c r="M175" s="212" t="s">
        <v>23</v>
      </c>
      <c r="N175" s="213" t="s">
        <v>47</v>
      </c>
      <c r="O175" s="43"/>
      <c r="P175" s="214">
        <f>O175*H175</f>
        <v>0</v>
      </c>
      <c r="Q175" s="214">
        <v>0</v>
      </c>
      <c r="R175" s="214">
        <f>Q175*H175</f>
        <v>0</v>
      </c>
      <c r="S175" s="214">
        <v>1E-3</v>
      </c>
      <c r="T175" s="215">
        <f>S175*H175</f>
        <v>0.67582200000000003</v>
      </c>
      <c r="AR175" s="25" t="s">
        <v>284</v>
      </c>
      <c r="AT175" s="25" t="s">
        <v>140</v>
      </c>
      <c r="AU175" s="25" t="s">
        <v>85</v>
      </c>
      <c r="AY175" s="25" t="s">
        <v>138</v>
      </c>
      <c r="BE175" s="216">
        <f>IF(N175="základní",J175,0)</f>
        <v>0</v>
      </c>
      <c r="BF175" s="216">
        <f>IF(N175="snížená",J175,0)</f>
        <v>0</v>
      </c>
      <c r="BG175" s="216">
        <f>IF(N175="zákl. přenesená",J175,0)</f>
        <v>0</v>
      </c>
      <c r="BH175" s="216">
        <f>IF(N175="sníž. přenesená",J175,0)</f>
        <v>0</v>
      </c>
      <c r="BI175" s="216">
        <f>IF(N175="nulová",J175,0)</f>
        <v>0</v>
      </c>
      <c r="BJ175" s="25" t="s">
        <v>83</v>
      </c>
      <c r="BK175" s="216">
        <f>ROUND(I175*H175,2)</f>
        <v>0</v>
      </c>
      <c r="BL175" s="25" t="s">
        <v>284</v>
      </c>
      <c r="BM175" s="25" t="s">
        <v>297</v>
      </c>
    </row>
    <row r="176" spans="2:65" s="1" customFormat="1" ht="54">
      <c r="B176" s="42"/>
      <c r="C176" s="64"/>
      <c r="D176" s="217" t="s">
        <v>146</v>
      </c>
      <c r="E176" s="64"/>
      <c r="F176" s="218" t="s">
        <v>298</v>
      </c>
      <c r="G176" s="64"/>
      <c r="H176" s="64"/>
      <c r="I176" s="173"/>
      <c r="J176" s="64"/>
      <c r="K176" s="64"/>
      <c r="L176" s="62"/>
      <c r="M176" s="219"/>
      <c r="N176" s="43"/>
      <c r="O176" s="43"/>
      <c r="P176" s="43"/>
      <c r="Q176" s="43"/>
      <c r="R176" s="43"/>
      <c r="S176" s="43"/>
      <c r="T176" s="79"/>
      <c r="AT176" s="25" t="s">
        <v>146</v>
      </c>
      <c r="AU176" s="25" t="s">
        <v>85</v>
      </c>
    </row>
    <row r="177" spans="2:51" s="13" customFormat="1" ht="13.5">
      <c r="B177" s="231"/>
      <c r="C177" s="232"/>
      <c r="D177" s="217" t="s">
        <v>148</v>
      </c>
      <c r="E177" s="243" t="s">
        <v>23</v>
      </c>
      <c r="F177" s="244" t="s">
        <v>299</v>
      </c>
      <c r="G177" s="232"/>
      <c r="H177" s="245">
        <v>46.48</v>
      </c>
      <c r="I177" s="237"/>
      <c r="J177" s="232"/>
      <c r="K177" s="232"/>
      <c r="L177" s="238"/>
      <c r="M177" s="239"/>
      <c r="N177" s="240"/>
      <c r="O177" s="240"/>
      <c r="P177" s="240"/>
      <c r="Q177" s="240"/>
      <c r="R177" s="240"/>
      <c r="S177" s="240"/>
      <c r="T177" s="241"/>
      <c r="AT177" s="242" t="s">
        <v>148</v>
      </c>
      <c r="AU177" s="242" t="s">
        <v>85</v>
      </c>
      <c r="AV177" s="13" t="s">
        <v>85</v>
      </c>
      <c r="AW177" s="13" t="s">
        <v>40</v>
      </c>
      <c r="AX177" s="13" t="s">
        <v>76</v>
      </c>
      <c r="AY177" s="242" t="s">
        <v>138</v>
      </c>
    </row>
    <row r="178" spans="2:51" s="13" customFormat="1" ht="13.5">
      <c r="B178" s="231"/>
      <c r="C178" s="232"/>
      <c r="D178" s="217" t="s">
        <v>148</v>
      </c>
      <c r="E178" s="243" t="s">
        <v>23</v>
      </c>
      <c r="F178" s="244" t="s">
        <v>300</v>
      </c>
      <c r="G178" s="232"/>
      <c r="H178" s="245">
        <v>37.850999999999999</v>
      </c>
      <c r="I178" s="237"/>
      <c r="J178" s="232"/>
      <c r="K178" s="232"/>
      <c r="L178" s="238"/>
      <c r="M178" s="239"/>
      <c r="N178" s="240"/>
      <c r="O178" s="240"/>
      <c r="P178" s="240"/>
      <c r="Q178" s="240"/>
      <c r="R178" s="240"/>
      <c r="S178" s="240"/>
      <c r="T178" s="241"/>
      <c r="AT178" s="242" t="s">
        <v>148</v>
      </c>
      <c r="AU178" s="242" t="s">
        <v>85</v>
      </c>
      <c r="AV178" s="13" t="s">
        <v>85</v>
      </c>
      <c r="AW178" s="13" t="s">
        <v>40</v>
      </c>
      <c r="AX178" s="13" t="s">
        <v>76</v>
      </c>
      <c r="AY178" s="242" t="s">
        <v>138</v>
      </c>
    </row>
    <row r="179" spans="2:51" s="13" customFormat="1" ht="13.5">
      <c r="B179" s="231"/>
      <c r="C179" s="232"/>
      <c r="D179" s="217" t="s">
        <v>148</v>
      </c>
      <c r="E179" s="243" t="s">
        <v>23</v>
      </c>
      <c r="F179" s="244" t="s">
        <v>301</v>
      </c>
      <c r="G179" s="232"/>
      <c r="H179" s="245">
        <v>39.049999999999997</v>
      </c>
      <c r="I179" s="237"/>
      <c r="J179" s="232"/>
      <c r="K179" s="232"/>
      <c r="L179" s="238"/>
      <c r="M179" s="239"/>
      <c r="N179" s="240"/>
      <c r="O179" s="240"/>
      <c r="P179" s="240"/>
      <c r="Q179" s="240"/>
      <c r="R179" s="240"/>
      <c r="S179" s="240"/>
      <c r="T179" s="241"/>
      <c r="AT179" s="242" t="s">
        <v>148</v>
      </c>
      <c r="AU179" s="242" t="s">
        <v>85</v>
      </c>
      <c r="AV179" s="13" t="s">
        <v>85</v>
      </c>
      <c r="AW179" s="13" t="s">
        <v>40</v>
      </c>
      <c r="AX179" s="13" t="s">
        <v>76</v>
      </c>
      <c r="AY179" s="242" t="s">
        <v>138</v>
      </c>
    </row>
    <row r="180" spans="2:51" s="13" customFormat="1" ht="13.5">
      <c r="B180" s="231"/>
      <c r="C180" s="232"/>
      <c r="D180" s="217" t="s">
        <v>148</v>
      </c>
      <c r="E180" s="243" t="s">
        <v>23</v>
      </c>
      <c r="F180" s="244" t="s">
        <v>302</v>
      </c>
      <c r="G180" s="232"/>
      <c r="H180" s="245">
        <v>285.38400000000001</v>
      </c>
      <c r="I180" s="237"/>
      <c r="J180" s="232"/>
      <c r="K180" s="232"/>
      <c r="L180" s="238"/>
      <c r="M180" s="239"/>
      <c r="N180" s="240"/>
      <c r="O180" s="240"/>
      <c r="P180" s="240"/>
      <c r="Q180" s="240"/>
      <c r="R180" s="240"/>
      <c r="S180" s="240"/>
      <c r="T180" s="241"/>
      <c r="AT180" s="242" t="s">
        <v>148</v>
      </c>
      <c r="AU180" s="242" t="s">
        <v>85</v>
      </c>
      <c r="AV180" s="13" t="s">
        <v>85</v>
      </c>
      <c r="AW180" s="13" t="s">
        <v>40</v>
      </c>
      <c r="AX180" s="13" t="s">
        <v>76</v>
      </c>
      <c r="AY180" s="242" t="s">
        <v>138</v>
      </c>
    </row>
    <row r="181" spans="2:51" s="13" customFormat="1" ht="13.5">
      <c r="B181" s="231"/>
      <c r="C181" s="232"/>
      <c r="D181" s="217" t="s">
        <v>148</v>
      </c>
      <c r="E181" s="243" t="s">
        <v>23</v>
      </c>
      <c r="F181" s="244" t="s">
        <v>303</v>
      </c>
      <c r="G181" s="232"/>
      <c r="H181" s="245">
        <v>267.05700000000002</v>
      </c>
      <c r="I181" s="237"/>
      <c r="J181" s="232"/>
      <c r="K181" s="232"/>
      <c r="L181" s="238"/>
      <c r="M181" s="239"/>
      <c r="N181" s="240"/>
      <c r="O181" s="240"/>
      <c r="P181" s="240"/>
      <c r="Q181" s="240"/>
      <c r="R181" s="240"/>
      <c r="S181" s="240"/>
      <c r="T181" s="241"/>
      <c r="AT181" s="242" t="s">
        <v>148</v>
      </c>
      <c r="AU181" s="242" t="s">
        <v>85</v>
      </c>
      <c r="AV181" s="13" t="s">
        <v>85</v>
      </c>
      <c r="AW181" s="13" t="s">
        <v>40</v>
      </c>
      <c r="AX181" s="13" t="s">
        <v>76</v>
      </c>
      <c r="AY181" s="242" t="s">
        <v>138</v>
      </c>
    </row>
    <row r="182" spans="2:51" s="14" customFormat="1" ht="13.5">
      <c r="B182" s="246"/>
      <c r="C182" s="247"/>
      <c r="D182" s="217" t="s">
        <v>148</v>
      </c>
      <c r="E182" s="258" t="s">
        <v>23</v>
      </c>
      <c r="F182" s="259" t="s">
        <v>159</v>
      </c>
      <c r="G182" s="247"/>
      <c r="H182" s="260">
        <v>675.822</v>
      </c>
      <c r="I182" s="251"/>
      <c r="J182" s="247"/>
      <c r="K182" s="247"/>
      <c r="L182" s="252"/>
      <c r="M182" s="261"/>
      <c r="N182" s="262"/>
      <c r="O182" s="262"/>
      <c r="P182" s="262"/>
      <c r="Q182" s="262"/>
      <c r="R182" s="262"/>
      <c r="S182" s="262"/>
      <c r="T182" s="263"/>
      <c r="AT182" s="256" t="s">
        <v>148</v>
      </c>
      <c r="AU182" s="256" t="s">
        <v>85</v>
      </c>
      <c r="AV182" s="14" t="s">
        <v>95</v>
      </c>
      <c r="AW182" s="14" t="s">
        <v>40</v>
      </c>
      <c r="AX182" s="14" t="s">
        <v>83</v>
      </c>
      <c r="AY182" s="256" t="s">
        <v>138</v>
      </c>
    </row>
    <row r="183" spans="2:51" s="1" customFormat="1" ht="6.95" customHeight="1">
      <c r="B183" s="57"/>
      <c r="C183" s="58"/>
      <c r="D183" s="58"/>
      <c r="E183" s="58"/>
      <c r="F183" s="58"/>
      <c r="G183" s="58"/>
      <c r="H183" s="58"/>
      <c r="I183" s="149"/>
      <c r="J183" s="58"/>
      <c r="K183" s="58"/>
      <c r="L183" s="62"/>
    </row>
  </sheetData>
  <sheetProtection algorithmName="SHA-512" hashValue="qTmotJz+lxwDE0JwIiXqo0XJAUHXhrpBP8XSXxqjlTmaJn5ao+CycWcC0i4vjF2mCkz3HKa7lKVw0nzz/twdFw==" saltValue="2Zc0M/oNSfBSxcohyEhhlg==" spinCount="100000" sheet="1" objects="1" scenarios="1" formatCells="0" formatColumns="0" formatRows="0" sort="0" autoFilter="0"/>
  <autoFilter ref="C87:K182"/>
  <mergeCells count="12">
    <mergeCell ref="G1:H1"/>
    <mergeCell ref="L2:V2"/>
    <mergeCell ref="E49:H49"/>
    <mergeCell ref="E51:H51"/>
    <mergeCell ref="E76:H76"/>
    <mergeCell ref="E78:H78"/>
    <mergeCell ref="E80:H80"/>
    <mergeCell ref="E7:H7"/>
    <mergeCell ref="E9:H9"/>
    <mergeCell ref="E11:H11"/>
    <mergeCell ref="E26:H26"/>
    <mergeCell ref="E47:H47"/>
  </mergeCells>
  <hyperlinks>
    <hyperlink ref="F1:G1" location="C2" display="1) Krycí list soupisu"/>
    <hyperlink ref="G1:H1" location="C58"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0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101</v>
      </c>
      <c r="G1" s="421" t="s">
        <v>102</v>
      </c>
      <c r="H1" s="421"/>
      <c r="I1" s="125"/>
      <c r="J1" s="124" t="s">
        <v>103</v>
      </c>
      <c r="K1" s="123" t="s">
        <v>104</v>
      </c>
      <c r="L1" s="124" t="s">
        <v>105</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91</v>
      </c>
    </row>
    <row r="3" spans="1:70" ht="6.95" customHeight="1">
      <c r="B3" s="26"/>
      <c r="C3" s="27"/>
      <c r="D3" s="27"/>
      <c r="E3" s="27"/>
      <c r="F3" s="27"/>
      <c r="G3" s="27"/>
      <c r="H3" s="27"/>
      <c r="I3" s="126"/>
      <c r="J3" s="27"/>
      <c r="K3" s="28"/>
      <c r="AT3" s="25" t="s">
        <v>85</v>
      </c>
    </row>
    <row r="4" spans="1:70" ht="36.950000000000003" customHeight="1">
      <c r="B4" s="29"/>
      <c r="C4" s="30"/>
      <c r="D4" s="31" t="s">
        <v>106</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Oprava opěrné zídky v areálu DDM</v>
      </c>
      <c r="F7" s="415"/>
      <c r="G7" s="415"/>
      <c r="H7" s="415"/>
      <c r="I7" s="127"/>
      <c r="J7" s="30"/>
      <c r="K7" s="32"/>
    </row>
    <row r="8" spans="1:70">
      <c r="B8" s="29"/>
      <c r="C8" s="30"/>
      <c r="D8" s="38" t="s">
        <v>107</v>
      </c>
      <c r="E8" s="30"/>
      <c r="F8" s="30"/>
      <c r="G8" s="30"/>
      <c r="H8" s="30"/>
      <c r="I8" s="127"/>
      <c r="J8" s="30"/>
      <c r="K8" s="32"/>
    </row>
    <row r="9" spans="1:70" s="1" customFormat="1" ht="22.5" customHeight="1">
      <c r="B9" s="42"/>
      <c r="C9" s="43"/>
      <c r="D9" s="43"/>
      <c r="E9" s="414" t="s">
        <v>108</v>
      </c>
      <c r="F9" s="416"/>
      <c r="G9" s="416"/>
      <c r="H9" s="416"/>
      <c r="I9" s="128"/>
      <c r="J9" s="43"/>
      <c r="K9" s="46"/>
    </row>
    <row r="10" spans="1:70" s="1" customFormat="1">
      <c r="B10" s="42"/>
      <c r="C10" s="43"/>
      <c r="D10" s="38" t="s">
        <v>109</v>
      </c>
      <c r="E10" s="43"/>
      <c r="F10" s="43"/>
      <c r="G10" s="43"/>
      <c r="H10" s="43"/>
      <c r="I10" s="128"/>
      <c r="J10" s="43"/>
      <c r="K10" s="46"/>
    </row>
    <row r="11" spans="1:70" s="1" customFormat="1" ht="36.950000000000003" customHeight="1">
      <c r="B11" s="42"/>
      <c r="C11" s="43"/>
      <c r="D11" s="43"/>
      <c r="E11" s="417" t="s">
        <v>304</v>
      </c>
      <c r="F11" s="416"/>
      <c r="G11" s="416"/>
      <c r="H11" s="416"/>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23</v>
      </c>
      <c r="K13" s="46"/>
    </row>
    <row r="14" spans="1:70" s="1" customFormat="1" ht="14.45" customHeight="1">
      <c r="B14" s="42"/>
      <c r="C14" s="43"/>
      <c r="D14" s="38" t="s">
        <v>24</v>
      </c>
      <c r="E14" s="43"/>
      <c r="F14" s="36" t="s">
        <v>25</v>
      </c>
      <c r="G14" s="43"/>
      <c r="H14" s="43"/>
      <c r="I14" s="129" t="s">
        <v>26</v>
      </c>
      <c r="J14" s="130" t="str">
        <f>'Rekapitulace stavby'!AN8</f>
        <v>20. 6. 2020</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28</v>
      </c>
      <c r="E16" s="43"/>
      <c r="F16" s="43"/>
      <c r="G16" s="43"/>
      <c r="H16" s="43"/>
      <c r="I16" s="129" t="s">
        <v>29</v>
      </c>
      <c r="J16" s="36" t="s">
        <v>30</v>
      </c>
      <c r="K16" s="46"/>
    </row>
    <row r="17" spans="2:11" s="1" customFormat="1" ht="18" customHeight="1">
      <c r="B17" s="42"/>
      <c r="C17" s="43"/>
      <c r="D17" s="43"/>
      <c r="E17" s="36" t="s">
        <v>31</v>
      </c>
      <c r="F17" s="43"/>
      <c r="G17" s="43"/>
      <c r="H17" s="43"/>
      <c r="I17" s="129" t="s">
        <v>32</v>
      </c>
      <c r="J17" s="36" t="s">
        <v>33</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34</v>
      </c>
      <c r="E19" s="43"/>
      <c r="F19" s="43"/>
      <c r="G19" s="43"/>
      <c r="H19" s="43"/>
      <c r="I19" s="129" t="s">
        <v>29</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32</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36</v>
      </c>
      <c r="E22" s="43"/>
      <c r="F22" s="43"/>
      <c r="G22" s="43"/>
      <c r="H22" s="43"/>
      <c r="I22" s="129" t="s">
        <v>29</v>
      </c>
      <c r="J22" s="36" t="s">
        <v>37</v>
      </c>
      <c r="K22" s="46"/>
    </row>
    <row r="23" spans="2:11" s="1" customFormat="1" ht="18" customHeight="1">
      <c r="B23" s="42"/>
      <c r="C23" s="43"/>
      <c r="D23" s="43"/>
      <c r="E23" s="36" t="s">
        <v>38</v>
      </c>
      <c r="F23" s="43"/>
      <c r="G23" s="43"/>
      <c r="H23" s="43"/>
      <c r="I23" s="129" t="s">
        <v>32</v>
      </c>
      <c r="J23" s="36" t="s">
        <v>39</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41</v>
      </c>
      <c r="E25" s="43"/>
      <c r="F25" s="43"/>
      <c r="G25" s="43"/>
      <c r="H25" s="43"/>
      <c r="I25" s="128"/>
      <c r="J25" s="43"/>
      <c r="K25" s="46"/>
    </row>
    <row r="26" spans="2:11" s="7" customFormat="1" ht="22.5" customHeight="1">
      <c r="B26" s="131"/>
      <c r="C26" s="132"/>
      <c r="D26" s="132"/>
      <c r="E26" s="379" t="s">
        <v>23</v>
      </c>
      <c r="F26" s="379"/>
      <c r="G26" s="379"/>
      <c r="H26" s="379"/>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42</v>
      </c>
      <c r="E29" s="43"/>
      <c r="F29" s="43"/>
      <c r="G29" s="43"/>
      <c r="H29" s="43"/>
      <c r="I29" s="128"/>
      <c r="J29" s="138">
        <f>ROUND(J91,2)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44</v>
      </c>
      <c r="G31" s="43"/>
      <c r="H31" s="43"/>
      <c r="I31" s="139" t="s">
        <v>43</v>
      </c>
      <c r="J31" s="47" t="s">
        <v>45</v>
      </c>
      <c r="K31" s="46"/>
    </row>
    <row r="32" spans="2:11" s="1" customFormat="1" ht="14.45" customHeight="1">
      <c r="B32" s="42"/>
      <c r="C32" s="43"/>
      <c r="D32" s="50" t="s">
        <v>46</v>
      </c>
      <c r="E32" s="50" t="s">
        <v>47</v>
      </c>
      <c r="F32" s="140">
        <f>ROUND(SUM(BE91:BE305), 2)</f>
        <v>0</v>
      </c>
      <c r="G32" s="43"/>
      <c r="H32" s="43"/>
      <c r="I32" s="141">
        <v>0.21</v>
      </c>
      <c r="J32" s="140">
        <f>ROUND(ROUND((SUM(BE91:BE305)), 2)*I32, 2)</f>
        <v>0</v>
      </c>
      <c r="K32" s="46"/>
    </row>
    <row r="33" spans="2:11" s="1" customFormat="1" ht="14.45" customHeight="1">
      <c r="B33" s="42"/>
      <c r="C33" s="43"/>
      <c r="D33" s="43"/>
      <c r="E33" s="50" t="s">
        <v>48</v>
      </c>
      <c r="F33" s="140">
        <f>ROUND(SUM(BF91:BF305), 2)</f>
        <v>0</v>
      </c>
      <c r="G33" s="43"/>
      <c r="H33" s="43"/>
      <c r="I33" s="141">
        <v>0.15</v>
      </c>
      <c r="J33" s="140">
        <f>ROUND(ROUND((SUM(BF91:BF305)), 2)*I33, 2)</f>
        <v>0</v>
      </c>
      <c r="K33" s="46"/>
    </row>
    <row r="34" spans="2:11" s="1" customFormat="1" ht="14.45" hidden="1" customHeight="1">
      <c r="B34" s="42"/>
      <c r="C34" s="43"/>
      <c r="D34" s="43"/>
      <c r="E34" s="50" t="s">
        <v>49</v>
      </c>
      <c r="F34" s="140">
        <f>ROUND(SUM(BG91:BG305), 2)</f>
        <v>0</v>
      </c>
      <c r="G34" s="43"/>
      <c r="H34" s="43"/>
      <c r="I34" s="141">
        <v>0.21</v>
      </c>
      <c r="J34" s="140">
        <v>0</v>
      </c>
      <c r="K34" s="46"/>
    </row>
    <row r="35" spans="2:11" s="1" customFormat="1" ht="14.45" hidden="1" customHeight="1">
      <c r="B35" s="42"/>
      <c r="C35" s="43"/>
      <c r="D35" s="43"/>
      <c r="E35" s="50" t="s">
        <v>50</v>
      </c>
      <c r="F35" s="140">
        <f>ROUND(SUM(BH91:BH305), 2)</f>
        <v>0</v>
      </c>
      <c r="G35" s="43"/>
      <c r="H35" s="43"/>
      <c r="I35" s="141">
        <v>0.15</v>
      </c>
      <c r="J35" s="140">
        <v>0</v>
      </c>
      <c r="K35" s="46"/>
    </row>
    <row r="36" spans="2:11" s="1" customFormat="1" ht="14.45" hidden="1" customHeight="1">
      <c r="B36" s="42"/>
      <c r="C36" s="43"/>
      <c r="D36" s="43"/>
      <c r="E36" s="50" t="s">
        <v>51</v>
      </c>
      <c r="F36" s="140">
        <f>ROUND(SUM(BI91:BI305),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52</v>
      </c>
      <c r="E38" s="80"/>
      <c r="F38" s="80"/>
      <c r="G38" s="144" t="s">
        <v>53</v>
      </c>
      <c r="H38" s="145" t="s">
        <v>54</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111</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4" t="str">
        <f>E7</f>
        <v>Oprava opěrné zídky v areálu DDM</v>
      </c>
      <c r="F47" s="415"/>
      <c r="G47" s="415"/>
      <c r="H47" s="415"/>
      <c r="I47" s="128"/>
      <c r="J47" s="43"/>
      <c r="K47" s="46"/>
    </row>
    <row r="48" spans="2:11">
      <c r="B48" s="29"/>
      <c r="C48" s="38" t="s">
        <v>107</v>
      </c>
      <c r="D48" s="30"/>
      <c r="E48" s="30"/>
      <c r="F48" s="30"/>
      <c r="G48" s="30"/>
      <c r="H48" s="30"/>
      <c r="I48" s="127"/>
      <c r="J48" s="30"/>
      <c r="K48" s="32"/>
    </row>
    <row r="49" spans="2:47" s="1" customFormat="1" ht="22.5" customHeight="1">
      <c r="B49" s="42"/>
      <c r="C49" s="43"/>
      <c r="D49" s="43"/>
      <c r="E49" s="414" t="s">
        <v>108</v>
      </c>
      <c r="F49" s="416"/>
      <c r="G49" s="416"/>
      <c r="H49" s="416"/>
      <c r="I49" s="128"/>
      <c r="J49" s="43"/>
      <c r="K49" s="46"/>
    </row>
    <row r="50" spans="2:47" s="1" customFormat="1" ht="14.45" customHeight="1">
      <c r="B50" s="42"/>
      <c r="C50" s="38" t="s">
        <v>109</v>
      </c>
      <c r="D50" s="43"/>
      <c r="E50" s="43"/>
      <c r="F50" s="43"/>
      <c r="G50" s="43"/>
      <c r="H50" s="43"/>
      <c r="I50" s="128"/>
      <c r="J50" s="43"/>
      <c r="K50" s="46"/>
    </row>
    <row r="51" spans="2:47" s="1" customFormat="1" ht="23.25" customHeight="1">
      <c r="B51" s="42"/>
      <c r="C51" s="43"/>
      <c r="D51" s="43"/>
      <c r="E51" s="417" t="str">
        <f>E11</f>
        <v>2 - zpevnené plochy, povrchy</v>
      </c>
      <c r="F51" s="416"/>
      <c r="G51" s="416"/>
      <c r="H51" s="416"/>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24</v>
      </c>
      <c r="D53" s="43"/>
      <c r="E53" s="43"/>
      <c r="F53" s="36" t="str">
        <f>F14</f>
        <v>Šternberk</v>
      </c>
      <c r="G53" s="43"/>
      <c r="H53" s="43"/>
      <c r="I53" s="129" t="s">
        <v>26</v>
      </c>
      <c r="J53" s="130" t="str">
        <f>IF(J14="","",J14)</f>
        <v>20. 6. 2020</v>
      </c>
      <c r="K53" s="46"/>
    </row>
    <row r="54" spans="2:47" s="1" customFormat="1" ht="6.95" customHeight="1">
      <c r="B54" s="42"/>
      <c r="C54" s="43"/>
      <c r="D54" s="43"/>
      <c r="E54" s="43"/>
      <c r="F54" s="43"/>
      <c r="G54" s="43"/>
      <c r="H54" s="43"/>
      <c r="I54" s="128"/>
      <c r="J54" s="43"/>
      <c r="K54" s="46"/>
    </row>
    <row r="55" spans="2:47" s="1" customFormat="1">
      <c r="B55" s="42"/>
      <c r="C55" s="38" t="s">
        <v>28</v>
      </c>
      <c r="D55" s="43"/>
      <c r="E55" s="43"/>
      <c r="F55" s="36" t="str">
        <f>E17</f>
        <v>Město Šternberk</v>
      </c>
      <c r="G55" s="43"/>
      <c r="H55" s="43"/>
      <c r="I55" s="129" t="s">
        <v>36</v>
      </c>
      <c r="J55" s="36" t="str">
        <f>E23</f>
        <v>Ing.Arch. Jiří Kováříček</v>
      </c>
      <c r="K55" s="46"/>
    </row>
    <row r="56" spans="2:47" s="1" customFormat="1" ht="14.45" customHeight="1">
      <c r="B56" s="42"/>
      <c r="C56" s="38" t="s">
        <v>34</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112</v>
      </c>
      <c r="D58" s="142"/>
      <c r="E58" s="142"/>
      <c r="F58" s="142"/>
      <c r="G58" s="142"/>
      <c r="H58" s="142"/>
      <c r="I58" s="155"/>
      <c r="J58" s="156" t="s">
        <v>113</v>
      </c>
      <c r="K58" s="157"/>
    </row>
    <row r="59" spans="2:47" s="1" customFormat="1" ht="10.35" customHeight="1">
      <c r="B59" s="42"/>
      <c r="C59" s="43"/>
      <c r="D59" s="43"/>
      <c r="E59" s="43"/>
      <c r="F59" s="43"/>
      <c r="G59" s="43"/>
      <c r="H59" s="43"/>
      <c r="I59" s="128"/>
      <c r="J59" s="43"/>
      <c r="K59" s="46"/>
    </row>
    <row r="60" spans="2:47" s="1" customFormat="1" ht="29.25" customHeight="1">
      <c r="B60" s="42"/>
      <c r="C60" s="158" t="s">
        <v>114</v>
      </c>
      <c r="D60" s="43"/>
      <c r="E60" s="43"/>
      <c r="F60" s="43"/>
      <c r="G60" s="43"/>
      <c r="H60" s="43"/>
      <c r="I60" s="128"/>
      <c r="J60" s="138">
        <f>J91</f>
        <v>0</v>
      </c>
      <c r="K60" s="46"/>
      <c r="AU60" s="25" t="s">
        <v>115</v>
      </c>
    </row>
    <row r="61" spans="2:47" s="8" customFormat="1" ht="24.95" customHeight="1">
      <c r="B61" s="159"/>
      <c r="C61" s="160"/>
      <c r="D61" s="161" t="s">
        <v>116</v>
      </c>
      <c r="E61" s="162"/>
      <c r="F61" s="162"/>
      <c r="G61" s="162"/>
      <c r="H61" s="162"/>
      <c r="I61" s="163"/>
      <c r="J61" s="164">
        <f>J92</f>
        <v>0</v>
      </c>
      <c r="K61" s="165"/>
    </row>
    <row r="62" spans="2:47" s="9" customFormat="1" ht="19.899999999999999" customHeight="1">
      <c r="B62" s="166"/>
      <c r="C62" s="167"/>
      <c r="D62" s="168" t="s">
        <v>117</v>
      </c>
      <c r="E62" s="169"/>
      <c r="F62" s="169"/>
      <c r="G62" s="169"/>
      <c r="H62" s="169"/>
      <c r="I62" s="170"/>
      <c r="J62" s="171">
        <f>J93</f>
        <v>0</v>
      </c>
      <c r="K62" s="172"/>
    </row>
    <row r="63" spans="2:47" s="9" customFormat="1" ht="19.899999999999999" customHeight="1">
      <c r="B63" s="166"/>
      <c r="C63" s="167"/>
      <c r="D63" s="168" t="s">
        <v>305</v>
      </c>
      <c r="E63" s="169"/>
      <c r="F63" s="169"/>
      <c r="G63" s="169"/>
      <c r="H63" s="169"/>
      <c r="I63" s="170"/>
      <c r="J63" s="171">
        <f>J194</f>
        <v>0</v>
      </c>
      <c r="K63" s="172"/>
    </row>
    <row r="64" spans="2:47" s="9" customFormat="1" ht="19.899999999999999" customHeight="1">
      <c r="B64" s="166"/>
      <c r="C64" s="167"/>
      <c r="D64" s="168" t="s">
        <v>306</v>
      </c>
      <c r="E64" s="169"/>
      <c r="F64" s="169"/>
      <c r="G64" s="169"/>
      <c r="H64" s="169"/>
      <c r="I64" s="170"/>
      <c r="J64" s="171">
        <f>J228</f>
        <v>0</v>
      </c>
      <c r="K64" s="172"/>
    </row>
    <row r="65" spans="2:12" s="9" customFormat="1" ht="19.899999999999999" customHeight="1">
      <c r="B65" s="166"/>
      <c r="C65" s="167"/>
      <c r="D65" s="168" t="s">
        <v>119</v>
      </c>
      <c r="E65" s="169"/>
      <c r="F65" s="169"/>
      <c r="G65" s="169"/>
      <c r="H65" s="169"/>
      <c r="I65" s="170"/>
      <c r="J65" s="171">
        <f>J238</f>
        <v>0</v>
      </c>
      <c r="K65" s="172"/>
    </row>
    <row r="66" spans="2:12" s="8" customFormat="1" ht="24.95" customHeight="1">
      <c r="B66" s="159"/>
      <c r="C66" s="160"/>
      <c r="D66" s="161" t="s">
        <v>120</v>
      </c>
      <c r="E66" s="162"/>
      <c r="F66" s="162"/>
      <c r="G66" s="162"/>
      <c r="H66" s="162"/>
      <c r="I66" s="163"/>
      <c r="J66" s="164">
        <f>J284</f>
        <v>0</v>
      </c>
      <c r="K66" s="165"/>
    </row>
    <row r="67" spans="2:12" s="9" customFormat="1" ht="19.899999999999999" customHeight="1">
      <c r="B67" s="166"/>
      <c r="C67" s="167"/>
      <c r="D67" s="168" t="s">
        <v>121</v>
      </c>
      <c r="E67" s="169"/>
      <c r="F67" s="169"/>
      <c r="G67" s="169"/>
      <c r="H67" s="169"/>
      <c r="I67" s="170"/>
      <c r="J67" s="171">
        <f>J285</f>
        <v>0</v>
      </c>
      <c r="K67" s="172"/>
    </row>
    <row r="68" spans="2:12" s="8" customFormat="1" ht="24.95" customHeight="1">
      <c r="B68" s="159"/>
      <c r="C68" s="160"/>
      <c r="D68" s="161" t="s">
        <v>307</v>
      </c>
      <c r="E68" s="162"/>
      <c r="F68" s="162"/>
      <c r="G68" s="162"/>
      <c r="H68" s="162"/>
      <c r="I68" s="163"/>
      <c r="J68" s="164">
        <f>J296</f>
        <v>0</v>
      </c>
      <c r="K68" s="165"/>
    </row>
    <row r="69" spans="2:12" s="9" customFormat="1" ht="19.899999999999999" customHeight="1">
      <c r="B69" s="166"/>
      <c r="C69" s="167"/>
      <c r="D69" s="168" t="s">
        <v>308</v>
      </c>
      <c r="E69" s="169"/>
      <c r="F69" s="169"/>
      <c r="G69" s="169"/>
      <c r="H69" s="169"/>
      <c r="I69" s="170"/>
      <c r="J69" s="171">
        <f>J297</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122</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Oprava opěrné zídky v areálu DDM</v>
      </c>
      <c r="F79" s="419"/>
      <c r="G79" s="419"/>
      <c r="H79" s="419"/>
      <c r="I79" s="173"/>
      <c r="J79" s="64"/>
      <c r="K79" s="64"/>
      <c r="L79" s="62"/>
    </row>
    <row r="80" spans="2:12">
      <c r="B80" s="29"/>
      <c r="C80" s="66" t="s">
        <v>107</v>
      </c>
      <c r="D80" s="174"/>
      <c r="E80" s="174"/>
      <c r="F80" s="174"/>
      <c r="G80" s="174"/>
      <c r="H80" s="174"/>
      <c r="J80" s="174"/>
      <c r="K80" s="174"/>
      <c r="L80" s="175"/>
    </row>
    <row r="81" spans="2:65" s="1" customFormat="1" ht="22.5" customHeight="1">
      <c r="B81" s="42"/>
      <c r="C81" s="64"/>
      <c r="D81" s="64"/>
      <c r="E81" s="418" t="s">
        <v>108</v>
      </c>
      <c r="F81" s="420"/>
      <c r="G81" s="420"/>
      <c r="H81" s="420"/>
      <c r="I81" s="173"/>
      <c r="J81" s="64"/>
      <c r="K81" s="64"/>
      <c r="L81" s="62"/>
    </row>
    <row r="82" spans="2:65" s="1" customFormat="1" ht="14.45" customHeight="1">
      <c r="B82" s="42"/>
      <c r="C82" s="66" t="s">
        <v>109</v>
      </c>
      <c r="D82" s="64"/>
      <c r="E82" s="64"/>
      <c r="F82" s="64"/>
      <c r="G82" s="64"/>
      <c r="H82" s="64"/>
      <c r="I82" s="173"/>
      <c r="J82" s="64"/>
      <c r="K82" s="64"/>
      <c r="L82" s="62"/>
    </row>
    <row r="83" spans="2:65" s="1" customFormat="1" ht="23.25" customHeight="1">
      <c r="B83" s="42"/>
      <c r="C83" s="64"/>
      <c r="D83" s="64"/>
      <c r="E83" s="390" t="str">
        <f>E11</f>
        <v>2 - zpevnené plochy, povrchy</v>
      </c>
      <c r="F83" s="420"/>
      <c r="G83" s="420"/>
      <c r="H83" s="420"/>
      <c r="I83" s="173"/>
      <c r="J83" s="64"/>
      <c r="K83" s="64"/>
      <c r="L83" s="62"/>
    </row>
    <row r="84" spans="2:65" s="1" customFormat="1" ht="6.95" customHeight="1">
      <c r="B84" s="42"/>
      <c r="C84" s="64"/>
      <c r="D84" s="64"/>
      <c r="E84" s="64"/>
      <c r="F84" s="64"/>
      <c r="G84" s="64"/>
      <c r="H84" s="64"/>
      <c r="I84" s="173"/>
      <c r="J84" s="64"/>
      <c r="K84" s="64"/>
      <c r="L84" s="62"/>
    </row>
    <row r="85" spans="2:65" s="1" customFormat="1" ht="18" customHeight="1">
      <c r="B85" s="42"/>
      <c r="C85" s="66" t="s">
        <v>24</v>
      </c>
      <c r="D85" s="64"/>
      <c r="E85" s="64"/>
      <c r="F85" s="176" t="str">
        <f>F14</f>
        <v>Šternberk</v>
      </c>
      <c r="G85" s="64"/>
      <c r="H85" s="64"/>
      <c r="I85" s="177" t="s">
        <v>26</v>
      </c>
      <c r="J85" s="74" t="str">
        <f>IF(J14="","",J14)</f>
        <v>20. 6. 2020</v>
      </c>
      <c r="K85" s="64"/>
      <c r="L85" s="62"/>
    </row>
    <row r="86" spans="2:65" s="1" customFormat="1" ht="6.95" customHeight="1">
      <c r="B86" s="42"/>
      <c r="C86" s="64"/>
      <c r="D86" s="64"/>
      <c r="E86" s="64"/>
      <c r="F86" s="64"/>
      <c r="G86" s="64"/>
      <c r="H86" s="64"/>
      <c r="I86" s="173"/>
      <c r="J86" s="64"/>
      <c r="K86" s="64"/>
      <c r="L86" s="62"/>
    </row>
    <row r="87" spans="2:65" s="1" customFormat="1">
      <c r="B87" s="42"/>
      <c r="C87" s="66" t="s">
        <v>28</v>
      </c>
      <c r="D87" s="64"/>
      <c r="E87" s="64"/>
      <c r="F87" s="176" t="str">
        <f>E17</f>
        <v>Město Šternberk</v>
      </c>
      <c r="G87" s="64"/>
      <c r="H87" s="64"/>
      <c r="I87" s="177" t="s">
        <v>36</v>
      </c>
      <c r="J87" s="176" t="str">
        <f>E23</f>
        <v>Ing.Arch. Jiří Kováříček</v>
      </c>
      <c r="K87" s="64"/>
      <c r="L87" s="62"/>
    </row>
    <row r="88" spans="2:65" s="1" customFormat="1" ht="14.45" customHeight="1">
      <c r="B88" s="42"/>
      <c r="C88" s="66" t="s">
        <v>34</v>
      </c>
      <c r="D88" s="64"/>
      <c r="E88" s="64"/>
      <c r="F88" s="176" t="str">
        <f>IF(E20="","",E20)</f>
        <v/>
      </c>
      <c r="G88" s="64"/>
      <c r="H88" s="64"/>
      <c r="I88" s="173"/>
      <c r="J88" s="64"/>
      <c r="K88" s="64"/>
      <c r="L88" s="62"/>
    </row>
    <row r="89" spans="2:65" s="1" customFormat="1" ht="10.35" customHeight="1">
      <c r="B89" s="42"/>
      <c r="C89" s="64"/>
      <c r="D89" s="64"/>
      <c r="E89" s="64"/>
      <c r="F89" s="64"/>
      <c r="G89" s="64"/>
      <c r="H89" s="64"/>
      <c r="I89" s="173"/>
      <c r="J89" s="64"/>
      <c r="K89" s="64"/>
      <c r="L89" s="62"/>
    </row>
    <row r="90" spans="2:65" s="10" customFormat="1" ht="29.25" customHeight="1">
      <c r="B90" s="178"/>
      <c r="C90" s="179" t="s">
        <v>123</v>
      </c>
      <c r="D90" s="180" t="s">
        <v>61</v>
      </c>
      <c r="E90" s="180" t="s">
        <v>57</v>
      </c>
      <c r="F90" s="180" t="s">
        <v>124</v>
      </c>
      <c r="G90" s="180" t="s">
        <v>125</v>
      </c>
      <c r="H90" s="180" t="s">
        <v>126</v>
      </c>
      <c r="I90" s="181" t="s">
        <v>127</v>
      </c>
      <c r="J90" s="180" t="s">
        <v>113</v>
      </c>
      <c r="K90" s="182" t="s">
        <v>128</v>
      </c>
      <c r="L90" s="183"/>
      <c r="M90" s="82" t="s">
        <v>129</v>
      </c>
      <c r="N90" s="83" t="s">
        <v>46</v>
      </c>
      <c r="O90" s="83" t="s">
        <v>130</v>
      </c>
      <c r="P90" s="83" t="s">
        <v>131</v>
      </c>
      <c r="Q90" s="83" t="s">
        <v>132</v>
      </c>
      <c r="R90" s="83" t="s">
        <v>133</v>
      </c>
      <c r="S90" s="83" t="s">
        <v>134</v>
      </c>
      <c r="T90" s="84" t="s">
        <v>135</v>
      </c>
    </row>
    <row r="91" spans="2:65" s="1" customFormat="1" ht="29.25" customHeight="1">
      <c r="B91" s="42"/>
      <c r="C91" s="88" t="s">
        <v>114</v>
      </c>
      <c r="D91" s="64"/>
      <c r="E91" s="64"/>
      <c r="F91" s="64"/>
      <c r="G91" s="64"/>
      <c r="H91" s="64"/>
      <c r="I91" s="173"/>
      <c r="J91" s="184">
        <f>BK91</f>
        <v>0</v>
      </c>
      <c r="K91" s="64"/>
      <c r="L91" s="62"/>
      <c r="M91" s="85"/>
      <c r="N91" s="86"/>
      <c r="O91" s="86"/>
      <c r="P91" s="185">
        <f>P92+P284+P296</f>
        <v>0</v>
      </c>
      <c r="Q91" s="86"/>
      <c r="R91" s="185">
        <f>R92+R284+R296</f>
        <v>97.983978999999991</v>
      </c>
      <c r="S91" s="86"/>
      <c r="T91" s="186">
        <f>T92+T284+T296</f>
        <v>66.501483999999991</v>
      </c>
      <c r="AT91" s="25" t="s">
        <v>75</v>
      </c>
      <c r="AU91" s="25" t="s">
        <v>115</v>
      </c>
      <c r="BK91" s="187">
        <f>BK92+BK284+BK296</f>
        <v>0</v>
      </c>
    </row>
    <row r="92" spans="2:65" s="11" customFormat="1" ht="37.35" customHeight="1">
      <c r="B92" s="188"/>
      <c r="C92" s="189"/>
      <c r="D92" s="190" t="s">
        <v>75</v>
      </c>
      <c r="E92" s="191" t="s">
        <v>136</v>
      </c>
      <c r="F92" s="191" t="s">
        <v>137</v>
      </c>
      <c r="G92" s="189"/>
      <c r="H92" s="189"/>
      <c r="I92" s="192"/>
      <c r="J92" s="193">
        <f>BK92</f>
        <v>0</v>
      </c>
      <c r="K92" s="189"/>
      <c r="L92" s="194"/>
      <c r="M92" s="195"/>
      <c r="N92" s="196"/>
      <c r="O92" s="196"/>
      <c r="P92" s="197">
        <f>P93+P194+P228+P238</f>
        <v>0</v>
      </c>
      <c r="Q92" s="196"/>
      <c r="R92" s="197">
        <f>R93+R194+R228+R238</f>
        <v>97.832526999999999</v>
      </c>
      <c r="S92" s="196"/>
      <c r="T92" s="198">
        <f>T93+T194+T228+T238</f>
        <v>66.501483999999991</v>
      </c>
      <c r="AR92" s="199" t="s">
        <v>83</v>
      </c>
      <c r="AT92" s="200" t="s">
        <v>75</v>
      </c>
      <c r="AU92" s="200" t="s">
        <v>76</v>
      </c>
      <c r="AY92" s="199" t="s">
        <v>138</v>
      </c>
      <c r="BK92" s="201">
        <f>BK93+BK194+BK228+BK238</f>
        <v>0</v>
      </c>
    </row>
    <row r="93" spans="2:65" s="11" customFormat="1" ht="19.899999999999999" customHeight="1">
      <c r="B93" s="188"/>
      <c r="C93" s="189"/>
      <c r="D93" s="202" t="s">
        <v>75</v>
      </c>
      <c r="E93" s="203" t="s">
        <v>83</v>
      </c>
      <c r="F93" s="203" t="s">
        <v>139</v>
      </c>
      <c r="G93" s="189"/>
      <c r="H93" s="189"/>
      <c r="I93" s="192"/>
      <c r="J93" s="204">
        <f>BK93</f>
        <v>0</v>
      </c>
      <c r="K93" s="189"/>
      <c r="L93" s="194"/>
      <c r="M93" s="195"/>
      <c r="N93" s="196"/>
      <c r="O93" s="196"/>
      <c r="P93" s="197">
        <f>SUM(P94:P193)</f>
        <v>0</v>
      </c>
      <c r="Q93" s="196"/>
      <c r="R93" s="197">
        <f>SUM(R94:R193)</f>
        <v>9.4548480000000001</v>
      </c>
      <c r="S93" s="196"/>
      <c r="T93" s="198">
        <f>SUM(T94:T193)</f>
        <v>66.501483999999991</v>
      </c>
      <c r="AR93" s="199" t="s">
        <v>83</v>
      </c>
      <c r="AT93" s="200" t="s">
        <v>75</v>
      </c>
      <c r="AU93" s="200" t="s">
        <v>83</v>
      </c>
      <c r="AY93" s="199" t="s">
        <v>138</v>
      </c>
      <c r="BK93" s="201">
        <f>SUM(BK94:BK193)</f>
        <v>0</v>
      </c>
    </row>
    <row r="94" spans="2:65" s="1" customFormat="1" ht="57" customHeight="1">
      <c r="B94" s="42"/>
      <c r="C94" s="205" t="s">
        <v>83</v>
      </c>
      <c r="D94" s="205" t="s">
        <v>140</v>
      </c>
      <c r="E94" s="206" t="s">
        <v>309</v>
      </c>
      <c r="F94" s="207" t="s">
        <v>310</v>
      </c>
      <c r="G94" s="208" t="s">
        <v>155</v>
      </c>
      <c r="H94" s="209">
        <v>39.619999999999997</v>
      </c>
      <c r="I94" s="210"/>
      <c r="J94" s="211">
        <f>ROUND(I94*H94,2)</f>
        <v>0</v>
      </c>
      <c r="K94" s="207" t="s">
        <v>144</v>
      </c>
      <c r="L94" s="62"/>
      <c r="M94" s="212" t="s">
        <v>23</v>
      </c>
      <c r="N94" s="213" t="s">
        <v>47</v>
      </c>
      <c r="O94" s="43"/>
      <c r="P94" s="214">
        <f>O94*H94</f>
        <v>0</v>
      </c>
      <c r="Q94" s="214">
        <v>0</v>
      </c>
      <c r="R94" s="214">
        <f>Q94*H94</f>
        <v>0</v>
      </c>
      <c r="S94" s="214">
        <v>0.255</v>
      </c>
      <c r="T94" s="215">
        <f>S94*H94</f>
        <v>10.1031</v>
      </c>
      <c r="AR94" s="25" t="s">
        <v>95</v>
      </c>
      <c r="AT94" s="25" t="s">
        <v>140</v>
      </c>
      <c r="AU94" s="25" t="s">
        <v>85</v>
      </c>
      <c r="AY94" s="25" t="s">
        <v>138</v>
      </c>
      <c r="BE94" s="216">
        <f>IF(N94="základní",J94,0)</f>
        <v>0</v>
      </c>
      <c r="BF94" s="216">
        <f>IF(N94="snížená",J94,0)</f>
        <v>0</v>
      </c>
      <c r="BG94" s="216">
        <f>IF(N94="zákl. přenesená",J94,0)</f>
        <v>0</v>
      </c>
      <c r="BH94" s="216">
        <f>IF(N94="sníž. přenesená",J94,0)</f>
        <v>0</v>
      </c>
      <c r="BI94" s="216">
        <f>IF(N94="nulová",J94,0)</f>
        <v>0</v>
      </c>
      <c r="BJ94" s="25" t="s">
        <v>83</v>
      </c>
      <c r="BK94" s="216">
        <f>ROUND(I94*H94,2)</f>
        <v>0</v>
      </c>
      <c r="BL94" s="25" t="s">
        <v>95</v>
      </c>
      <c r="BM94" s="25" t="s">
        <v>311</v>
      </c>
    </row>
    <row r="95" spans="2:65" s="12" customFormat="1" ht="13.5">
      <c r="B95" s="220"/>
      <c r="C95" s="221"/>
      <c r="D95" s="217" t="s">
        <v>148</v>
      </c>
      <c r="E95" s="222" t="s">
        <v>23</v>
      </c>
      <c r="F95" s="223" t="s">
        <v>312</v>
      </c>
      <c r="G95" s="221"/>
      <c r="H95" s="224" t="s">
        <v>23</v>
      </c>
      <c r="I95" s="225"/>
      <c r="J95" s="221"/>
      <c r="K95" s="221"/>
      <c r="L95" s="226"/>
      <c r="M95" s="227"/>
      <c r="N95" s="228"/>
      <c r="O95" s="228"/>
      <c r="P95" s="228"/>
      <c r="Q95" s="228"/>
      <c r="R95" s="228"/>
      <c r="S95" s="228"/>
      <c r="T95" s="229"/>
      <c r="AT95" s="230" t="s">
        <v>148</v>
      </c>
      <c r="AU95" s="230" t="s">
        <v>85</v>
      </c>
      <c r="AV95" s="12" t="s">
        <v>83</v>
      </c>
      <c r="AW95" s="12" t="s">
        <v>40</v>
      </c>
      <c r="AX95" s="12" t="s">
        <v>76</v>
      </c>
      <c r="AY95" s="230" t="s">
        <v>138</v>
      </c>
    </row>
    <row r="96" spans="2:65" s="13" customFormat="1" ht="13.5">
      <c r="B96" s="231"/>
      <c r="C96" s="232"/>
      <c r="D96" s="217" t="s">
        <v>148</v>
      </c>
      <c r="E96" s="243" t="s">
        <v>23</v>
      </c>
      <c r="F96" s="244" t="s">
        <v>313</v>
      </c>
      <c r="G96" s="232"/>
      <c r="H96" s="245">
        <v>39.619999999999997</v>
      </c>
      <c r="I96" s="237"/>
      <c r="J96" s="232"/>
      <c r="K96" s="232"/>
      <c r="L96" s="238"/>
      <c r="M96" s="239"/>
      <c r="N96" s="240"/>
      <c r="O96" s="240"/>
      <c r="P96" s="240"/>
      <c r="Q96" s="240"/>
      <c r="R96" s="240"/>
      <c r="S96" s="240"/>
      <c r="T96" s="241"/>
      <c r="AT96" s="242" t="s">
        <v>148</v>
      </c>
      <c r="AU96" s="242" t="s">
        <v>85</v>
      </c>
      <c r="AV96" s="13" t="s">
        <v>85</v>
      </c>
      <c r="AW96" s="13" t="s">
        <v>40</v>
      </c>
      <c r="AX96" s="13" t="s">
        <v>76</v>
      </c>
      <c r="AY96" s="242" t="s">
        <v>138</v>
      </c>
    </row>
    <row r="97" spans="2:65" s="14" customFormat="1" ht="13.5">
      <c r="B97" s="246"/>
      <c r="C97" s="247"/>
      <c r="D97" s="233" t="s">
        <v>148</v>
      </c>
      <c r="E97" s="248" t="s">
        <v>23</v>
      </c>
      <c r="F97" s="249" t="s">
        <v>159</v>
      </c>
      <c r="G97" s="247"/>
      <c r="H97" s="250">
        <v>39.619999999999997</v>
      </c>
      <c r="I97" s="251"/>
      <c r="J97" s="247"/>
      <c r="K97" s="247"/>
      <c r="L97" s="252"/>
      <c r="M97" s="253"/>
      <c r="N97" s="254"/>
      <c r="O97" s="254"/>
      <c r="P97" s="254"/>
      <c r="Q97" s="254"/>
      <c r="R97" s="254"/>
      <c r="S97" s="254"/>
      <c r="T97" s="255"/>
      <c r="AT97" s="256" t="s">
        <v>148</v>
      </c>
      <c r="AU97" s="256" t="s">
        <v>85</v>
      </c>
      <c r="AV97" s="14" t="s">
        <v>95</v>
      </c>
      <c r="AW97" s="14" t="s">
        <v>40</v>
      </c>
      <c r="AX97" s="14" t="s">
        <v>83</v>
      </c>
      <c r="AY97" s="256" t="s">
        <v>138</v>
      </c>
    </row>
    <row r="98" spans="2:65" s="1" customFormat="1" ht="44.25" customHeight="1">
      <c r="B98" s="42"/>
      <c r="C98" s="205" t="s">
        <v>85</v>
      </c>
      <c r="D98" s="205" t="s">
        <v>140</v>
      </c>
      <c r="E98" s="206" t="s">
        <v>314</v>
      </c>
      <c r="F98" s="207" t="s">
        <v>315</v>
      </c>
      <c r="G98" s="208" t="s">
        <v>316</v>
      </c>
      <c r="H98" s="209">
        <v>49.39</v>
      </c>
      <c r="I98" s="210"/>
      <c r="J98" s="211">
        <f>ROUND(I98*H98,2)</f>
        <v>0</v>
      </c>
      <c r="K98" s="207" t="s">
        <v>144</v>
      </c>
      <c r="L98" s="62"/>
      <c r="M98" s="212" t="s">
        <v>23</v>
      </c>
      <c r="N98" s="213" t="s">
        <v>47</v>
      </c>
      <c r="O98" s="43"/>
      <c r="P98" s="214">
        <f>O98*H98</f>
        <v>0</v>
      </c>
      <c r="Q98" s="214">
        <v>0</v>
      </c>
      <c r="R98" s="214">
        <f>Q98*H98</f>
        <v>0</v>
      </c>
      <c r="S98" s="214">
        <v>0.28999999999999998</v>
      </c>
      <c r="T98" s="215">
        <f>S98*H98</f>
        <v>14.323099999999998</v>
      </c>
      <c r="AR98" s="25" t="s">
        <v>95</v>
      </c>
      <c r="AT98" s="25" t="s">
        <v>140</v>
      </c>
      <c r="AU98" s="25" t="s">
        <v>85</v>
      </c>
      <c r="AY98" s="25" t="s">
        <v>138</v>
      </c>
      <c r="BE98" s="216">
        <f>IF(N98="základní",J98,0)</f>
        <v>0</v>
      </c>
      <c r="BF98" s="216">
        <f>IF(N98="snížená",J98,0)</f>
        <v>0</v>
      </c>
      <c r="BG98" s="216">
        <f>IF(N98="zákl. přenesená",J98,0)</f>
        <v>0</v>
      </c>
      <c r="BH98" s="216">
        <f>IF(N98="sníž. přenesená",J98,0)</f>
        <v>0</v>
      </c>
      <c r="BI98" s="216">
        <f>IF(N98="nulová",J98,0)</f>
        <v>0</v>
      </c>
      <c r="BJ98" s="25" t="s">
        <v>83</v>
      </c>
      <c r="BK98" s="216">
        <f>ROUND(I98*H98,2)</f>
        <v>0</v>
      </c>
      <c r="BL98" s="25" t="s">
        <v>95</v>
      </c>
      <c r="BM98" s="25" t="s">
        <v>317</v>
      </c>
    </row>
    <row r="99" spans="2:65" s="13" customFormat="1" ht="13.5">
      <c r="B99" s="231"/>
      <c r="C99" s="232"/>
      <c r="D99" s="217" t="s">
        <v>148</v>
      </c>
      <c r="E99" s="243" t="s">
        <v>23</v>
      </c>
      <c r="F99" s="244" t="s">
        <v>318</v>
      </c>
      <c r="G99" s="232"/>
      <c r="H99" s="245">
        <v>39.619999999999997</v>
      </c>
      <c r="I99" s="237"/>
      <c r="J99" s="232"/>
      <c r="K99" s="232"/>
      <c r="L99" s="238"/>
      <c r="M99" s="239"/>
      <c r="N99" s="240"/>
      <c r="O99" s="240"/>
      <c r="P99" s="240"/>
      <c r="Q99" s="240"/>
      <c r="R99" s="240"/>
      <c r="S99" s="240"/>
      <c r="T99" s="241"/>
      <c r="AT99" s="242" t="s">
        <v>148</v>
      </c>
      <c r="AU99" s="242" t="s">
        <v>85</v>
      </c>
      <c r="AV99" s="13" t="s">
        <v>85</v>
      </c>
      <c r="AW99" s="13" t="s">
        <v>40</v>
      </c>
      <c r="AX99" s="13" t="s">
        <v>76</v>
      </c>
      <c r="AY99" s="242" t="s">
        <v>138</v>
      </c>
    </row>
    <row r="100" spans="2:65" s="13" customFormat="1" ht="13.5">
      <c r="B100" s="231"/>
      <c r="C100" s="232"/>
      <c r="D100" s="217" t="s">
        <v>148</v>
      </c>
      <c r="E100" s="243" t="s">
        <v>23</v>
      </c>
      <c r="F100" s="244" t="s">
        <v>319</v>
      </c>
      <c r="G100" s="232"/>
      <c r="H100" s="245">
        <v>9.77</v>
      </c>
      <c r="I100" s="237"/>
      <c r="J100" s="232"/>
      <c r="K100" s="232"/>
      <c r="L100" s="238"/>
      <c r="M100" s="239"/>
      <c r="N100" s="240"/>
      <c r="O100" s="240"/>
      <c r="P100" s="240"/>
      <c r="Q100" s="240"/>
      <c r="R100" s="240"/>
      <c r="S100" s="240"/>
      <c r="T100" s="241"/>
      <c r="AT100" s="242" t="s">
        <v>148</v>
      </c>
      <c r="AU100" s="242" t="s">
        <v>85</v>
      </c>
      <c r="AV100" s="13" t="s">
        <v>85</v>
      </c>
      <c r="AW100" s="13" t="s">
        <v>40</v>
      </c>
      <c r="AX100" s="13" t="s">
        <v>76</v>
      </c>
      <c r="AY100" s="242" t="s">
        <v>138</v>
      </c>
    </row>
    <row r="101" spans="2:65" s="14" customFormat="1" ht="13.5">
      <c r="B101" s="246"/>
      <c r="C101" s="247"/>
      <c r="D101" s="233" t="s">
        <v>148</v>
      </c>
      <c r="E101" s="248" t="s">
        <v>23</v>
      </c>
      <c r="F101" s="249" t="s">
        <v>159</v>
      </c>
      <c r="G101" s="247"/>
      <c r="H101" s="250">
        <v>49.39</v>
      </c>
      <c r="I101" s="251"/>
      <c r="J101" s="247"/>
      <c r="K101" s="247"/>
      <c r="L101" s="252"/>
      <c r="M101" s="253"/>
      <c r="N101" s="254"/>
      <c r="O101" s="254"/>
      <c r="P101" s="254"/>
      <c r="Q101" s="254"/>
      <c r="R101" s="254"/>
      <c r="S101" s="254"/>
      <c r="T101" s="255"/>
      <c r="AT101" s="256" t="s">
        <v>148</v>
      </c>
      <c r="AU101" s="256" t="s">
        <v>85</v>
      </c>
      <c r="AV101" s="14" t="s">
        <v>95</v>
      </c>
      <c r="AW101" s="14" t="s">
        <v>40</v>
      </c>
      <c r="AX101" s="14" t="s">
        <v>83</v>
      </c>
      <c r="AY101" s="256" t="s">
        <v>138</v>
      </c>
    </row>
    <row r="102" spans="2:65" s="1" customFormat="1" ht="44.25" customHeight="1">
      <c r="B102" s="42"/>
      <c r="C102" s="205" t="s">
        <v>92</v>
      </c>
      <c r="D102" s="205" t="s">
        <v>140</v>
      </c>
      <c r="E102" s="206" t="s">
        <v>320</v>
      </c>
      <c r="F102" s="207" t="s">
        <v>321</v>
      </c>
      <c r="G102" s="208" t="s">
        <v>316</v>
      </c>
      <c r="H102" s="209">
        <v>32.67</v>
      </c>
      <c r="I102" s="210"/>
      <c r="J102" s="211">
        <f>ROUND(I102*H102,2)</f>
        <v>0</v>
      </c>
      <c r="K102" s="207" t="s">
        <v>144</v>
      </c>
      <c r="L102" s="62"/>
      <c r="M102" s="212" t="s">
        <v>23</v>
      </c>
      <c r="N102" s="213" t="s">
        <v>47</v>
      </c>
      <c r="O102" s="43"/>
      <c r="P102" s="214">
        <f>O102*H102</f>
        <v>0</v>
      </c>
      <c r="Q102" s="214">
        <v>0</v>
      </c>
      <c r="R102" s="214">
        <f>Q102*H102</f>
        <v>0</v>
      </c>
      <c r="S102" s="214">
        <v>0.57999999999999996</v>
      </c>
      <c r="T102" s="215">
        <f>S102*H102</f>
        <v>18.948599999999999</v>
      </c>
      <c r="AR102" s="25" t="s">
        <v>95</v>
      </c>
      <c r="AT102" s="25" t="s">
        <v>140</v>
      </c>
      <c r="AU102" s="25" t="s">
        <v>85</v>
      </c>
      <c r="AY102" s="25" t="s">
        <v>138</v>
      </c>
      <c r="BE102" s="216">
        <f>IF(N102="základní",J102,0)</f>
        <v>0</v>
      </c>
      <c r="BF102" s="216">
        <f>IF(N102="snížená",J102,0)</f>
        <v>0</v>
      </c>
      <c r="BG102" s="216">
        <f>IF(N102="zákl. přenesená",J102,0)</f>
        <v>0</v>
      </c>
      <c r="BH102" s="216">
        <f>IF(N102="sníž. přenesená",J102,0)</f>
        <v>0</v>
      </c>
      <c r="BI102" s="216">
        <f>IF(N102="nulová",J102,0)</f>
        <v>0</v>
      </c>
      <c r="BJ102" s="25" t="s">
        <v>83</v>
      </c>
      <c r="BK102" s="216">
        <f>ROUND(I102*H102,2)</f>
        <v>0</v>
      </c>
      <c r="BL102" s="25" t="s">
        <v>95</v>
      </c>
      <c r="BM102" s="25" t="s">
        <v>322</v>
      </c>
    </row>
    <row r="103" spans="2:65" s="13" customFormat="1" ht="13.5">
      <c r="B103" s="231"/>
      <c r="C103" s="232"/>
      <c r="D103" s="217" t="s">
        <v>148</v>
      </c>
      <c r="E103" s="243" t="s">
        <v>23</v>
      </c>
      <c r="F103" s="244" t="s">
        <v>323</v>
      </c>
      <c r="G103" s="232"/>
      <c r="H103" s="245">
        <v>32.67</v>
      </c>
      <c r="I103" s="237"/>
      <c r="J103" s="232"/>
      <c r="K103" s="232"/>
      <c r="L103" s="238"/>
      <c r="M103" s="239"/>
      <c r="N103" s="240"/>
      <c r="O103" s="240"/>
      <c r="P103" s="240"/>
      <c r="Q103" s="240"/>
      <c r="R103" s="240"/>
      <c r="S103" s="240"/>
      <c r="T103" s="241"/>
      <c r="AT103" s="242" t="s">
        <v>148</v>
      </c>
      <c r="AU103" s="242" t="s">
        <v>85</v>
      </c>
      <c r="AV103" s="13" t="s">
        <v>85</v>
      </c>
      <c r="AW103" s="13" t="s">
        <v>40</v>
      </c>
      <c r="AX103" s="13" t="s">
        <v>76</v>
      </c>
      <c r="AY103" s="242" t="s">
        <v>138</v>
      </c>
    </row>
    <row r="104" spans="2:65" s="14" customFormat="1" ht="13.5">
      <c r="B104" s="246"/>
      <c r="C104" s="247"/>
      <c r="D104" s="233" t="s">
        <v>148</v>
      </c>
      <c r="E104" s="248" t="s">
        <v>23</v>
      </c>
      <c r="F104" s="249" t="s">
        <v>159</v>
      </c>
      <c r="G104" s="247"/>
      <c r="H104" s="250">
        <v>32.67</v>
      </c>
      <c r="I104" s="251"/>
      <c r="J104" s="247"/>
      <c r="K104" s="247"/>
      <c r="L104" s="252"/>
      <c r="M104" s="253"/>
      <c r="N104" s="254"/>
      <c r="O104" s="254"/>
      <c r="P104" s="254"/>
      <c r="Q104" s="254"/>
      <c r="R104" s="254"/>
      <c r="S104" s="254"/>
      <c r="T104" s="255"/>
      <c r="AT104" s="256" t="s">
        <v>148</v>
      </c>
      <c r="AU104" s="256" t="s">
        <v>85</v>
      </c>
      <c r="AV104" s="14" t="s">
        <v>95</v>
      </c>
      <c r="AW104" s="14" t="s">
        <v>40</v>
      </c>
      <c r="AX104" s="14" t="s">
        <v>83</v>
      </c>
      <c r="AY104" s="256" t="s">
        <v>138</v>
      </c>
    </row>
    <row r="105" spans="2:65" s="1" customFormat="1" ht="44.25" customHeight="1">
      <c r="B105" s="42"/>
      <c r="C105" s="205" t="s">
        <v>95</v>
      </c>
      <c r="D105" s="205" t="s">
        <v>140</v>
      </c>
      <c r="E105" s="206" t="s">
        <v>324</v>
      </c>
      <c r="F105" s="207" t="s">
        <v>325</v>
      </c>
      <c r="G105" s="208" t="s">
        <v>316</v>
      </c>
      <c r="H105" s="209">
        <v>9.77</v>
      </c>
      <c r="I105" s="210"/>
      <c r="J105" s="211">
        <f>ROUND(I105*H105,2)</f>
        <v>0</v>
      </c>
      <c r="K105" s="207" t="s">
        <v>144</v>
      </c>
      <c r="L105" s="62"/>
      <c r="M105" s="212" t="s">
        <v>23</v>
      </c>
      <c r="N105" s="213" t="s">
        <v>47</v>
      </c>
      <c r="O105" s="43"/>
      <c r="P105" s="214">
        <f>O105*H105</f>
        <v>0</v>
      </c>
      <c r="Q105" s="214">
        <v>0</v>
      </c>
      <c r="R105" s="214">
        <f>Q105*H105</f>
        <v>0</v>
      </c>
      <c r="S105" s="214">
        <v>0.625</v>
      </c>
      <c r="T105" s="215">
        <f>S105*H105</f>
        <v>6.1062499999999993</v>
      </c>
      <c r="AR105" s="25" t="s">
        <v>95</v>
      </c>
      <c r="AT105" s="25" t="s">
        <v>140</v>
      </c>
      <c r="AU105" s="25" t="s">
        <v>85</v>
      </c>
      <c r="AY105" s="25" t="s">
        <v>138</v>
      </c>
      <c r="BE105" s="216">
        <f>IF(N105="základní",J105,0)</f>
        <v>0</v>
      </c>
      <c r="BF105" s="216">
        <f>IF(N105="snížená",J105,0)</f>
        <v>0</v>
      </c>
      <c r="BG105" s="216">
        <f>IF(N105="zákl. přenesená",J105,0)</f>
        <v>0</v>
      </c>
      <c r="BH105" s="216">
        <f>IF(N105="sníž. přenesená",J105,0)</f>
        <v>0</v>
      </c>
      <c r="BI105" s="216">
        <f>IF(N105="nulová",J105,0)</f>
        <v>0</v>
      </c>
      <c r="BJ105" s="25" t="s">
        <v>83</v>
      </c>
      <c r="BK105" s="216">
        <f>ROUND(I105*H105,2)</f>
        <v>0</v>
      </c>
      <c r="BL105" s="25" t="s">
        <v>95</v>
      </c>
      <c r="BM105" s="25" t="s">
        <v>326</v>
      </c>
    </row>
    <row r="106" spans="2:65" s="12" customFormat="1" ht="13.5">
      <c r="B106" s="220"/>
      <c r="C106" s="221"/>
      <c r="D106" s="217" t="s">
        <v>148</v>
      </c>
      <c r="E106" s="222" t="s">
        <v>23</v>
      </c>
      <c r="F106" s="223" t="s">
        <v>327</v>
      </c>
      <c r="G106" s="221"/>
      <c r="H106" s="224" t="s">
        <v>23</v>
      </c>
      <c r="I106" s="225"/>
      <c r="J106" s="221"/>
      <c r="K106" s="221"/>
      <c r="L106" s="226"/>
      <c r="M106" s="227"/>
      <c r="N106" s="228"/>
      <c r="O106" s="228"/>
      <c r="P106" s="228"/>
      <c r="Q106" s="228"/>
      <c r="R106" s="228"/>
      <c r="S106" s="228"/>
      <c r="T106" s="229"/>
      <c r="AT106" s="230" t="s">
        <v>148</v>
      </c>
      <c r="AU106" s="230" t="s">
        <v>85</v>
      </c>
      <c r="AV106" s="12" t="s">
        <v>83</v>
      </c>
      <c r="AW106" s="12" t="s">
        <v>40</v>
      </c>
      <c r="AX106" s="12" t="s">
        <v>76</v>
      </c>
      <c r="AY106" s="230" t="s">
        <v>138</v>
      </c>
    </row>
    <row r="107" spans="2:65" s="13" customFormat="1" ht="13.5">
      <c r="B107" s="231"/>
      <c r="C107" s="232"/>
      <c r="D107" s="217" t="s">
        <v>148</v>
      </c>
      <c r="E107" s="243" t="s">
        <v>23</v>
      </c>
      <c r="F107" s="244" t="s">
        <v>328</v>
      </c>
      <c r="G107" s="232"/>
      <c r="H107" s="245">
        <v>9.77</v>
      </c>
      <c r="I107" s="237"/>
      <c r="J107" s="232"/>
      <c r="K107" s="232"/>
      <c r="L107" s="238"/>
      <c r="M107" s="239"/>
      <c r="N107" s="240"/>
      <c r="O107" s="240"/>
      <c r="P107" s="240"/>
      <c r="Q107" s="240"/>
      <c r="R107" s="240"/>
      <c r="S107" s="240"/>
      <c r="T107" s="241"/>
      <c r="AT107" s="242" t="s">
        <v>148</v>
      </c>
      <c r="AU107" s="242" t="s">
        <v>85</v>
      </c>
      <c r="AV107" s="13" t="s">
        <v>85</v>
      </c>
      <c r="AW107" s="13" t="s">
        <v>40</v>
      </c>
      <c r="AX107" s="13" t="s">
        <v>76</v>
      </c>
      <c r="AY107" s="242" t="s">
        <v>138</v>
      </c>
    </row>
    <row r="108" spans="2:65" s="14" customFormat="1" ht="13.5">
      <c r="B108" s="246"/>
      <c r="C108" s="247"/>
      <c r="D108" s="233" t="s">
        <v>148</v>
      </c>
      <c r="E108" s="248" t="s">
        <v>23</v>
      </c>
      <c r="F108" s="249" t="s">
        <v>159</v>
      </c>
      <c r="G108" s="247"/>
      <c r="H108" s="250">
        <v>9.77</v>
      </c>
      <c r="I108" s="251"/>
      <c r="J108" s="247"/>
      <c r="K108" s="247"/>
      <c r="L108" s="252"/>
      <c r="M108" s="253"/>
      <c r="N108" s="254"/>
      <c r="O108" s="254"/>
      <c r="P108" s="254"/>
      <c r="Q108" s="254"/>
      <c r="R108" s="254"/>
      <c r="S108" s="254"/>
      <c r="T108" s="255"/>
      <c r="AT108" s="256" t="s">
        <v>148</v>
      </c>
      <c r="AU108" s="256" t="s">
        <v>85</v>
      </c>
      <c r="AV108" s="14" t="s">
        <v>95</v>
      </c>
      <c r="AW108" s="14" t="s">
        <v>40</v>
      </c>
      <c r="AX108" s="14" t="s">
        <v>83</v>
      </c>
      <c r="AY108" s="256" t="s">
        <v>138</v>
      </c>
    </row>
    <row r="109" spans="2:65" s="1" customFormat="1" ht="44.25" customHeight="1">
      <c r="B109" s="42"/>
      <c r="C109" s="205" t="s">
        <v>184</v>
      </c>
      <c r="D109" s="205" t="s">
        <v>140</v>
      </c>
      <c r="E109" s="206" t="s">
        <v>329</v>
      </c>
      <c r="F109" s="207" t="s">
        <v>330</v>
      </c>
      <c r="G109" s="208" t="s">
        <v>316</v>
      </c>
      <c r="H109" s="209">
        <v>34.198999999999998</v>
      </c>
      <c r="I109" s="210"/>
      <c r="J109" s="211">
        <f>ROUND(I109*H109,2)</f>
        <v>0</v>
      </c>
      <c r="K109" s="207" t="s">
        <v>144</v>
      </c>
      <c r="L109" s="62"/>
      <c r="M109" s="212" t="s">
        <v>23</v>
      </c>
      <c r="N109" s="213" t="s">
        <v>47</v>
      </c>
      <c r="O109" s="43"/>
      <c r="P109" s="214">
        <f>O109*H109</f>
        <v>0</v>
      </c>
      <c r="Q109" s="214">
        <v>0</v>
      </c>
      <c r="R109" s="214">
        <f>Q109*H109</f>
        <v>0</v>
      </c>
      <c r="S109" s="214">
        <v>0.316</v>
      </c>
      <c r="T109" s="215">
        <f>S109*H109</f>
        <v>10.806884</v>
      </c>
      <c r="AR109" s="25" t="s">
        <v>95</v>
      </c>
      <c r="AT109" s="25" t="s">
        <v>140</v>
      </c>
      <c r="AU109" s="25" t="s">
        <v>85</v>
      </c>
      <c r="AY109" s="25" t="s">
        <v>138</v>
      </c>
      <c r="BE109" s="216">
        <f>IF(N109="základní",J109,0)</f>
        <v>0</v>
      </c>
      <c r="BF109" s="216">
        <f>IF(N109="snížená",J109,0)</f>
        <v>0</v>
      </c>
      <c r="BG109" s="216">
        <f>IF(N109="zákl. přenesená",J109,0)</f>
        <v>0</v>
      </c>
      <c r="BH109" s="216">
        <f>IF(N109="sníž. přenesená",J109,0)</f>
        <v>0</v>
      </c>
      <c r="BI109" s="216">
        <f>IF(N109="nulová",J109,0)</f>
        <v>0</v>
      </c>
      <c r="BJ109" s="25" t="s">
        <v>83</v>
      </c>
      <c r="BK109" s="216">
        <f>ROUND(I109*H109,2)</f>
        <v>0</v>
      </c>
      <c r="BL109" s="25" t="s">
        <v>95</v>
      </c>
      <c r="BM109" s="25" t="s">
        <v>331</v>
      </c>
    </row>
    <row r="110" spans="2:65" s="13" customFormat="1" ht="13.5">
      <c r="B110" s="231"/>
      <c r="C110" s="232"/>
      <c r="D110" s="217" t="s">
        <v>148</v>
      </c>
      <c r="E110" s="243" t="s">
        <v>23</v>
      </c>
      <c r="F110" s="244" t="s">
        <v>332</v>
      </c>
      <c r="G110" s="232"/>
      <c r="H110" s="245">
        <v>32.67</v>
      </c>
      <c r="I110" s="237"/>
      <c r="J110" s="232"/>
      <c r="K110" s="232"/>
      <c r="L110" s="238"/>
      <c r="M110" s="239"/>
      <c r="N110" s="240"/>
      <c r="O110" s="240"/>
      <c r="P110" s="240"/>
      <c r="Q110" s="240"/>
      <c r="R110" s="240"/>
      <c r="S110" s="240"/>
      <c r="T110" s="241"/>
      <c r="AT110" s="242" t="s">
        <v>148</v>
      </c>
      <c r="AU110" s="242" t="s">
        <v>85</v>
      </c>
      <c r="AV110" s="13" t="s">
        <v>85</v>
      </c>
      <c r="AW110" s="13" t="s">
        <v>40</v>
      </c>
      <c r="AX110" s="13" t="s">
        <v>76</v>
      </c>
      <c r="AY110" s="242" t="s">
        <v>138</v>
      </c>
    </row>
    <row r="111" spans="2:65" s="12" customFormat="1" ht="13.5">
      <c r="B111" s="220"/>
      <c r="C111" s="221"/>
      <c r="D111" s="217" t="s">
        <v>148</v>
      </c>
      <c r="E111" s="222" t="s">
        <v>23</v>
      </c>
      <c r="F111" s="223" t="s">
        <v>333</v>
      </c>
      <c r="G111" s="221"/>
      <c r="H111" s="224" t="s">
        <v>23</v>
      </c>
      <c r="I111" s="225"/>
      <c r="J111" s="221"/>
      <c r="K111" s="221"/>
      <c r="L111" s="226"/>
      <c r="M111" s="227"/>
      <c r="N111" s="228"/>
      <c r="O111" s="228"/>
      <c r="P111" s="228"/>
      <c r="Q111" s="228"/>
      <c r="R111" s="228"/>
      <c r="S111" s="228"/>
      <c r="T111" s="229"/>
      <c r="AT111" s="230" t="s">
        <v>148</v>
      </c>
      <c r="AU111" s="230" t="s">
        <v>85</v>
      </c>
      <c r="AV111" s="12" t="s">
        <v>83</v>
      </c>
      <c r="AW111" s="12" t="s">
        <v>40</v>
      </c>
      <c r="AX111" s="12" t="s">
        <v>76</v>
      </c>
      <c r="AY111" s="230" t="s">
        <v>138</v>
      </c>
    </row>
    <row r="112" spans="2:65" s="13" customFormat="1" ht="13.5">
      <c r="B112" s="231"/>
      <c r="C112" s="232"/>
      <c r="D112" s="217" t="s">
        <v>148</v>
      </c>
      <c r="E112" s="243" t="s">
        <v>23</v>
      </c>
      <c r="F112" s="244" t="s">
        <v>334</v>
      </c>
      <c r="G112" s="232"/>
      <c r="H112" s="245">
        <v>1.5289999999999999</v>
      </c>
      <c r="I112" s="237"/>
      <c r="J112" s="232"/>
      <c r="K112" s="232"/>
      <c r="L112" s="238"/>
      <c r="M112" s="239"/>
      <c r="N112" s="240"/>
      <c r="O112" s="240"/>
      <c r="P112" s="240"/>
      <c r="Q112" s="240"/>
      <c r="R112" s="240"/>
      <c r="S112" s="240"/>
      <c r="T112" s="241"/>
      <c r="AT112" s="242" t="s">
        <v>148</v>
      </c>
      <c r="AU112" s="242" t="s">
        <v>85</v>
      </c>
      <c r="AV112" s="13" t="s">
        <v>85</v>
      </c>
      <c r="AW112" s="13" t="s">
        <v>40</v>
      </c>
      <c r="AX112" s="13" t="s">
        <v>76</v>
      </c>
      <c r="AY112" s="242" t="s">
        <v>138</v>
      </c>
    </row>
    <row r="113" spans="2:65" s="14" customFormat="1" ht="13.5">
      <c r="B113" s="246"/>
      <c r="C113" s="247"/>
      <c r="D113" s="233" t="s">
        <v>148</v>
      </c>
      <c r="E113" s="248" t="s">
        <v>23</v>
      </c>
      <c r="F113" s="249" t="s">
        <v>159</v>
      </c>
      <c r="G113" s="247"/>
      <c r="H113" s="250">
        <v>34.198999999999998</v>
      </c>
      <c r="I113" s="251"/>
      <c r="J113" s="247"/>
      <c r="K113" s="247"/>
      <c r="L113" s="252"/>
      <c r="M113" s="253"/>
      <c r="N113" s="254"/>
      <c r="O113" s="254"/>
      <c r="P113" s="254"/>
      <c r="Q113" s="254"/>
      <c r="R113" s="254"/>
      <c r="S113" s="254"/>
      <c r="T113" s="255"/>
      <c r="AT113" s="256" t="s">
        <v>148</v>
      </c>
      <c r="AU113" s="256" t="s">
        <v>85</v>
      </c>
      <c r="AV113" s="14" t="s">
        <v>95</v>
      </c>
      <c r="AW113" s="14" t="s">
        <v>40</v>
      </c>
      <c r="AX113" s="14" t="s">
        <v>83</v>
      </c>
      <c r="AY113" s="256" t="s">
        <v>138</v>
      </c>
    </row>
    <row r="114" spans="2:65" s="1" customFormat="1" ht="31.5" customHeight="1">
      <c r="B114" s="42"/>
      <c r="C114" s="205" t="s">
        <v>192</v>
      </c>
      <c r="D114" s="205" t="s">
        <v>140</v>
      </c>
      <c r="E114" s="206" t="s">
        <v>335</v>
      </c>
      <c r="F114" s="207" t="s">
        <v>336</v>
      </c>
      <c r="G114" s="208" t="s">
        <v>246</v>
      </c>
      <c r="H114" s="209">
        <v>30.31</v>
      </c>
      <c r="I114" s="210"/>
      <c r="J114" s="211">
        <f>ROUND(I114*H114,2)</f>
        <v>0</v>
      </c>
      <c r="K114" s="207" t="s">
        <v>144</v>
      </c>
      <c r="L114" s="62"/>
      <c r="M114" s="212" t="s">
        <v>23</v>
      </c>
      <c r="N114" s="213" t="s">
        <v>47</v>
      </c>
      <c r="O114" s="43"/>
      <c r="P114" s="214">
        <f>O114*H114</f>
        <v>0</v>
      </c>
      <c r="Q114" s="214">
        <v>0</v>
      </c>
      <c r="R114" s="214">
        <f>Q114*H114</f>
        <v>0</v>
      </c>
      <c r="S114" s="214">
        <v>0.20499999999999999</v>
      </c>
      <c r="T114" s="215">
        <f>S114*H114</f>
        <v>6.2135499999999997</v>
      </c>
      <c r="AR114" s="25" t="s">
        <v>95</v>
      </c>
      <c r="AT114" s="25" t="s">
        <v>140</v>
      </c>
      <c r="AU114" s="25" t="s">
        <v>85</v>
      </c>
      <c r="AY114" s="25" t="s">
        <v>138</v>
      </c>
      <c r="BE114" s="216">
        <f>IF(N114="základní",J114,0)</f>
        <v>0</v>
      </c>
      <c r="BF114" s="216">
        <f>IF(N114="snížená",J114,0)</f>
        <v>0</v>
      </c>
      <c r="BG114" s="216">
        <f>IF(N114="zákl. přenesená",J114,0)</f>
        <v>0</v>
      </c>
      <c r="BH114" s="216">
        <f>IF(N114="sníž. přenesená",J114,0)</f>
        <v>0</v>
      </c>
      <c r="BI114" s="216">
        <f>IF(N114="nulová",J114,0)</f>
        <v>0</v>
      </c>
      <c r="BJ114" s="25" t="s">
        <v>83</v>
      </c>
      <c r="BK114" s="216">
        <f>ROUND(I114*H114,2)</f>
        <v>0</v>
      </c>
      <c r="BL114" s="25" t="s">
        <v>95</v>
      </c>
      <c r="BM114" s="25" t="s">
        <v>337</v>
      </c>
    </row>
    <row r="115" spans="2:65" s="12" customFormat="1" ht="13.5">
      <c r="B115" s="220"/>
      <c r="C115" s="221"/>
      <c r="D115" s="217" t="s">
        <v>148</v>
      </c>
      <c r="E115" s="222" t="s">
        <v>23</v>
      </c>
      <c r="F115" s="223" t="s">
        <v>338</v>
      </c>
      <c r="G115" s="221"/>
      <c r="H115" s="224" t="s">
        <v>23</v>
      </c>
      <c r="I115" s="225"/>
      <c r="J115" s="221"/>
      <c r="K115" s="221"/>
      <c r="L115" s="226"/>
      <c r="M115" s="227"/>
      <c r="N115" s="228"/>
      <c r="O115" s="228"/>
      <c r="P115" s="228"/>
      <c r="Q115" s="228"/>
      <c r="R115" s="228"/>
      <c r="S115" s="228"/>
      <c r="T115" s="229"/>
      <c r="AT115" s="230" t="s">
        <v>148</v>
      </c>
      <c r="AU115" s="230" t="s">
        <v>85</v>
      </c>
      <c r="AV115" s="12" t="s">
        <v>83</v>
      </c>
      <c r="AW115" s="12" t="s">
        <v>40</v>
      </c>
      <c r="AX115" s="12" t="s">
        <v>76</v>
      </c>
      <c r="AY115" s="230" t="s">
        <v>138</v>
      </c>
    </row>
    <row r="116" spans="2:65" s="13" customFormat="1" ht="13.5">
      <c r="B116" s="231"/>
      <c r="C116" s="232"/>
      <c r="D116" s="217" t="s">
        <v>148</v>
      </c>
      <c r="E116" s="243" t="s">
        <v>23</v>
      </c>
      <c r="F116" s="244" t="s">
        <v>339</v>
      </c>
      <c r="G116" s="232"/>
      <c r="H116" s="245">
        <v>11.63</v>
      </c>
      <c r="I116" s="237"/>
      <c r="J116" s="232"/>
      <c r="K116" s="232"/>
      <c r="L116" s="238"/>
      <c r="M116" s="239"/>
      <c r="N116" s="240"/>
      <c r="O116" s="240"/>
      <c r="P116" s="240"/>
      <c r="Q116" s="240"/>
      <c r="R116" s="240"/>
      <c r="S116" s="240"/>
      <c r="T116" s="241"/>
      <c r="AT116" s="242" t="s">
        <v>148</v>
      </c>
      <c r="AU116" s="242" t="s">
        <v>85</v>
      </c>
      <c r="AV116" s="13" t="s">
        <v>85</v>
      </c>
      <c r="AW116" s="13" t="s">
        <v>40</v>
      </c>
      <c r="AX116" s="13" t="s">
        <v>76</v>
      </c>
      <c r="AY116" s="242" t="s">
        <v>138</v>
      </c>
    </row>
    <row r="117" spans="2:65" s="13" customFormat="1" ht="13.5">
      <c r="B117" s="231"/>
      <c r="C117" s="232"/>
      <c r="D117" s="217" t="s">
        <v>148</v>
      </c>
      <c r="E117" s="243" t="s">
        <v>23</v>
      </c>
      <c r="F117" s="244" t="s">
        <v>340</v>
      </c>
      <c r="G117" s="232"/>
      <c r="H117" s="245">
        <v>18.68</v>
      </c>
      <c r="I117" s="237"/>
      <c r="J117" s="232"/>
      <c r="K117" s="232"/>
      <c r="L117" s="238"/>
      <c r="M117" s="239"/>
      <c r="N117" s="240"/>
      <c r="O117" s="240"/>
      <c r="P117" s="240"/>
      <c r="Q117" s="240"/>
      <c r="R117" s="240"/>
      <c r="S117" s="240"/>
      <c r="T117" s="241"/>
      <c r="AT117" s="242" t="s">
        <v>148</v>
      </c>
      <c r="AU117" s="242" t="s">
        <v>85</v>
      </c>
      <c r="AV117" s="13" t="s">
        <v>85</v>
      </c>
      <c r="AW117" s="13" t="s">
        <v>40</v>
      </c>
      <c r="AX117" s="13" t="s">
        <v>76</v>
      </c>
      <c r="AY117" s="242" t="s">
        <v>138</v>
      </c>
    </row>
    <row r="118" spans="2:65" s="14" customFormat="1" ht="13.5">
      <c r="B118" s="246"/>
      <c r="C118" s="247"/>
      <c r="D118" s="233" t="s">
        <v>148</v>
      </c>
      <c r="E118" s="248" t="s">
        <v>23</v>
      </c>
      <c r="F118" s="249" t="s">
        <v>159</v>
      </c>
      <c r="G118" s="247"/>
      <c r="H118" s="250">
        <v>30.31</v>
      </c>
      <c r="I118" s="251"/>
      <c r="J118" s="247"/>
      <c r="K118" s="247"/>
      <c r="L118" s="252"/>
      <c r="M118" s="253"/>
      <c r="N118" s="254"/>
      <c r="O118" s="254"/>
      <c r="P118" s="254"/>
      <c r="Q118" s="254"/>
      <c r="R118" s="254"/>
      <c r="S118" s="254"/>
      <c r="T118" s="255"/>
      <c r="AT118" s="256" t="s">
        <v>148</v>
      </c>
      <c r="AU118" s="256" t="s">
        <v>85</v>
      </c>
      <c r="AV118" s="14" t="s">
        <v>95</v>
      </c>
      <c r="AW118" s="14" t="s">
        <v>40</v>
      </c>
      <c r="AX118" s="14" t="s">
        <v>83</v>
      </c>
      <c r="AY118" s="256" t="s">
        <v>138</v>
      </c>
    </row>
    <row r="119" spans="2:65" s="1" customFormat="1" ht="57" customHeight="1">
      <c r="B119" s="42"/>
      <c r="C119" s="205" t="s">
        <v>211</v>
      </c>
      <c r="D119" s="205" t="s">
        <v>140</v>
      </c>
      <c r="E119" s="206" t="s">
        <v>341</v>
      </c>
      <c r="F119" s="207" t="s">
        <v>342</v>
      </c>
      <c r="G119" s="208" t="s">
        <v>246</v>
      </c>
      <c r="H119" s="209">
        <v>8.9</v>
      </c>
      <c r="I119" s="210"/>
      <c r="J119" s="211">
        <f>ROUND(I119*H119,2)</f>
        <v>0</v>
      </c>
      <c r="K119" s="207" t="s">
        <v>144</v>
      </c>
      <c r="L119" s="62"/>
      <c r="M119" s="212" t="s">
        <v>23</v>
      </c>
      <c r="N119" s="213" t="s">
        <v>47</v>
      </c>
      <c r="O119" s="43"/>
      <c r="P119" s="214">
        <f>O119*H119</f>
        <v>0</v>
      </c>
      <c r="Q119" s="214">
        <v>8.6800000000000002E-3</v>
      </c>
      <c r="R119" s="214">
        <f>Q119*H119</f>
        <v>7.7252000000000001E-2</v>
      </c>
      <c r="S119" s="214">
        <v>0</v>
      </c>
      <c r="T119" s="215">
        <f>S119*H119</f>
        <v>0</v>
      </c>
      <c r="AR119" s="25" t="s">
        <v>95</v>
      </c>
      <c r="AT119" s="25" t="s">
        <v>140</v>
      </c>
      <c r="AU119" s="25" t="s">
        <v>85</v>
      </c>
      <c r="AY119" s="25" t="s">
        <v>138</v>
      </c>
      <c r="BE119" s="216">
        <f>IF(N119="základní",J119,0)</f>
        <v>0</v>
      </c>
      <c r="BF119" s="216">
        <f>IF(N119="snížená",J119,0)</f>
        <v>0</v>
      </c>
      <c r="BG119" s="216">
        <f>IF(N119="zákl. přenesená",J119,0)</f>
        <v>0</v>
      </c>
      <c r="BH119" s="216">
        <f>IF(N119="sníž. přenesená",J119,0)</f>
        <v>0</v>
      </c>
      <c r="BI119" s="216">
        <f>IF(N119="nulová",J119,0)</f>
        <v>0</v>
      </c>
      <c r="BJ119" s="25" t="s">
        <v>83</v>
      </c>
      <c r="BK119" s="216">
        <f>ROUND(I119*H119,2)</f>
        <v>0</v>
      </c>
      <c r="BL119" s="25" t="s">
        <v>95</v>
      </c>
      <c r="BM119" s="25" t="s">
        <v>343</v>
      </c>
    </row>
    <row r="120" spans="2:65" s="12" customFormat="1" ht="13.5">
      <c r="B120" s="220"/>
      <c r="C120" s="221"/>
      <c r="D120" s="217" t="s">
        <v>148</v>
      </c>
      <c r="E120" s="222" t="s">
        <v>23</v>
      </c>
      <c r="F120" s="223" t="s">
        <v>344</v>
      </c>
      <c r="G120" s="221"/>
      <c r="H120" s="224" t="s">
        <v>23</v>
      </c>
      <c r="I120" s="225"/>
      <c r="J120" s="221"/>
      <c r="K120" s="221"/>
      <c r="L120" s="226"/>
      <c r="M120" s="227"/>
      <c r="N120" s="228"/>
      <c r="O120" s="228"/>
      <c r="P120" s="228"/>
      <c r="Q120" s="228"/>
      <c r="R120" s="228"/>
      <c r="S120" s="228"/>
      <c r="T120" s="229"/>
      <c r="AT120" s="230" t="s">
        <v>148</v>
      </c>
      <c r="AU120" s="230" t="s">
        <v>85</v>
      </c>
      <c r="AV120" s="12" t="s">
        <v>83</v>
      </c>
      <c r="AW120" s="12" t="s">
        <v>40</v>
      </c>
      <c r="AX120" s="12" t="s">
        <v>76</v>
      </c>
      <c r="AY120" s="230" t="s">
        <v>138</v>
      </c>
    </row>
    <row r="121" spans="2:65" s="13" customFormat="1" ht="13.5">
      <c r="B121" s="231"/>
      <c r="C121" s="232"/>
      <c r="D121" s="217" t="s">
        <v>148</v>
      </c>
      <c r="E121" s="243" t="s">
        <v>23</v>
      </c>
      <c r="F121" s="244" t="s">
        <v>345</v>
      </c>
      <c r="G121" s="232"/>
      <c r="H121" s="245">
        <v>8.9</v>
      </c>
      <c r="I121" s="237"/>
      <c r="J121" s="232"/>
      <c r="K121" s="232"/>
      <c r="L121" s="238"/>
      <c r="M121" s="239"/>
      <c r="N121" s="240"/>
      <c r="O121" s="240"/>
      <c r="P121" s="240"/>
      <c r="Q121" s="240"/>
      <c r="R121" s="240"/>
      <c r="S121" s="240"/>
      <c r="T121" s="241"/>
      <c r="AT121" s="242" t="s">
        <v>148</v>
      </c>
      <c r="AU121" s="242" t="s">
        <v>85</v>
      </c>
      <c r="AV121" s="13" t="s">
        <v>85</v>
      </c>
      <c r="AW121" s="13" t="s">
        <v>40</v>
      </c>
      <c r="AX121" s="13" t="s">
        <v>76</v>
      </c>
      <c r="AY121" s="242" t="s">
        <v>138</v>
      </c>
    </row>
    <row r="122" spans="2:65" s="14" customFormat="1" ht="13.5">
      <c r="B122" s="246"/>
      <c r="C122" s="247"/>
      <c r="D122" s="233" t="s">
        <v>148</v>
      </c>
      <c r="E122" s="248" t="s">
        <v>23</v>
      </c>
      <c r="F122" s="249" t="s">
        <v>159</v>
      </c>
      <c r="G122" s="247"/>
      <c r="H122" s="250">
        <v>8.9</v>
      </c>
      <c r="I122" s="251"/>
      <c r="J122" s="247"/>
      <c r="K122" s="247"/>
      <c r="L122" s="252"/>
      <c r="M122" s="253"/>
      <c r="N122" s="254"/>
      <c r="O122" s="254"/>
      <c r="P122" s="254"/>
      <c r="Q122" s="254"/>
      <c r="R122" s="254"/>
      <c r="S122" s="254"/>
      <c r="T122" s="255"/>
      <c r="AT122" s="256" t="s">
        <v>148</v>
      </c>
      <c r="AU122" s="256" t="s">
        <v>85</v>
      </c>
      <c r="AV122" s="14" t="s">
        <v>95</v>
      </c>
      <c r="AW122" s="14" t="s">
        <v>40</v>
      </c>
      <c r="AX122" s="14" t="s">
        <v>83</v>
      </c>
      <c r="AY122" s="256" t="s">
        <v>138</v>
      </c>
    </row>
    <row r="123" spans="2:65" s="1" customFormat="1" ht="31.5" customHeight="1">
      <c r="B123" s="42"/>
      <c r="C123" s="205" t="s">
        <v>224</v>
      </c>
      <c r="D123" s="205" t="s">
        <v>140</v>
      </c>
      <c r="E123" s="206" t="s">
        <v>346</v>
      </c>
      <c r="F123" s="207" t="s">
        <v>347</v>
      </c>
      <c r="G123" s="208" t="s">
        <v>143</v>
      </c>
      <c r="H123" s="209">
        <v>39.073</v>
      </c>
      <c r="I123" s="210"/>
      <c r="J123" s="211">
        <f>ROUND(I123*H123,2)</f>
        <v>0</v>
      </c>
      <c r="K123" s="207" t="s">
        <v>144</v>
      </c>
      <c r="L123" s="62"/>
      <c r="M123" s="212" t="s">
        <v>23</v>
      </c>
      <c r="N123" s="213" t="s">
        <v>47</v>
      </c>
      <c r="O123" s="43"/>
      <c r="P123" s="214">
        <f>O123*H123</f>
        <v>0</v>
      </c>
      <c r="Q123" s="214">
        <v>0</v>
      </c>
      <c r="R123" s="214">
        <f>Q123*H123</f>
        <v>0</v>
      </c>
      <c r="S123" s="214">
        <v>0</v>
      </c>
      <c r="T123" s="215">
        <f>S123*H123</f>
        <v>0</v>
      </c>
      <c r="AR123" s="25" t="s">
        <v>95</v>
      </c>
      <c r="AT123" s="25" t="s">
        <v>140</v>
      </c>
      <c r="AU123" s="25" t="s">
        <v>85</v>
      </c>
      <c r="AY123" s="25" t="s">
        <v>138</v>
      </c>
      <c r="BE123" s="216">
        <f>IF(N123="základní",J123,0)</f>
        <v>0</v>
      </c>
      <c r="BF123" s="216">
        <f>IF(N123="snížená",J123,0)</f>
        <v>0</v>
      </c>
      <c r="BG123" s="216">
        <f>IF(N123="zákl. přenesená",J123,0)</f>
        <v>0</v>
      </c>
      <c r="BH123" s="216">
        <f>IF(N123="sníž. přenesená",J123,0)</f>
        <v>0</v>
      </c>
      <c r="BI123" s="216">
        <f>IF(N123="nulová",J123,0)</f>
        <v>0</v>
      </c>
      <c r="BJ123" s="25" t="s">
        <v>83</v>
      </c>
      <c r="BK123" s="216">
        <f>ROUND(I123*H123,2)</f>
        <v>0</v>
      </c>
      <c r="BL123" s="25" t="s">
        <v>95</v>
      </c>
      <c r="BM123" s="25" t="s">
        <v>348</v>
      </c>
    </row>
    <row r="124" spans="2:65" s="12" customFormat="1" ht="13.5">
      <c r="B124" s="220"/>
      <c r="C124" s="221"/>
      <c r="D124" s="217" t="s">
        <v>148</v>
      </c>
      <c r="E124" s="222" t="s">
        <v>23</v>
      </c>
      <c r="F124" s="223" t="s">
        <v>349</v>
      </c>
      <c r="G124" s="221"/>
      <c r="H124" s="224" t="s">
        <v>23</v>
      </c>
      <c r="I124" s="225"/>
      <c r="J124" s="221"/>
      <c r="K124" s="221"/>
      <c r="L124" s="226"/>
      <c r="M124" s="227"/>
      <c r="N124" s="228"/>
      <c r="O124" s="228"/>
      <c r="P124" s="228"/>
      <c r="Q124" s="228"/>
      <c r="R124" s="228"/>
      <c r="S124" s="228"/>
      <c r="T124" s="229"/>
      <c r="AT124" s="230" t="s">
        <v>148</v>
      </c>
      <c r="AU124" s="230" t="s">
        <v>85</v>
      </c>
      <c r="AV124" s="12" t="s">
        <v>83</v>
      </c>
      <c r="AW124" s="12" t="s">
        <v>40</v>
      </c>
      <c r="AX124" s="12" t="s">
        <v>76</v>
      </c>
      <c r="AY124" s="230" t="s">
        <v>138</v>
      </c>
    </row>
    <row r="125" spans="2:65" s="13" customFormat="1" ht="13.5">
      <c r="B125" s="231"/>
      <c r="C125" s="232"/>
      <c r="D125" s="217" t="s">
        <v>148</v>
      </c>
      <c r="E125" s="243" t="s">
        <v>23</v>
      </c>
      <c r="F125" s="244" t="s">
        <v>350</v>
      </c>
      <c r="G125" s="232"/>
      <c r="H125" s="245">
        <v>35.950000000000003</v>
      </c>
      <c r="I125" s="237"/>
      <c r="J125" s="232"/>
      <c r="K125" s="232"/>
      <c r="L125" s="238"/>
      <c r="M125" s="239"/>
      <c r="N125" s="240"/>
      <c r="O125" s="240"/>
      <c r="P125" s="240"/>
      <c r="Q125" s="240"/>
      <c r="R125" s="240"/>
      <c r="S125" s="240"/>
      <c r="T125" s="241"/>
      <c r="AT125" s="242" t="s">
        <v>148</v>
      </c>
      <c r="AU125" s="242" t="s">
        <v>85</v>
      </c>
      <c r="AV125" s="13" t="s">
        <v>85</v>
      </c>
      <c r="AW125" s="13" t="s">
        <v>40</v>
      </c>
      <c r="AX125" s="13" t="s">
        <v>76</v>
      </c>
      <c r="AY125" s="242" t="s">
        <v>138</v>
      </c>
    </row>
    <row r="126" spans="2:65" s="12" customFormat="1" ht="13.5">
      <c r="B126" s="220"/>
      <c r="C126" s="221"/>
      <c r="D126" s="217" t="s">
        <v>148</v>
      </c>
      <c r="E126" s="222" t="s">
        <v>23</v>
      </c>
      <c r="F126" s="223" t="s">
        <v>351</v>
      </c>
      <c r="G126" s="221"/>
      <c r="H126" s="224" t="s">
        <v>23</v>
      </c>
      <c r="I126" s="225"/>
      <c r="J126" s="221"/>
      <c r="K126" s="221"/>
      <c r="L126" s="226"/>
      <c r="M126" s="227"/>
      <c r="N126" s="228"/>
      <c r="O126" s="228"/>
      <c r="P126" s="228"/>
      <c r="Q126" s="228"/>
      <c r="R126" s="228"/>
      <c r="S126" s="228"/>
      <c r="T126" s="229"/>
      <c r="AT126" s="230" t="s">
        <v>148</v>
      </c>
      <c r="AU126" s="230" t="s">
        <v>85</v>
      </c>
      <c r="AV126" s="12" t="s">
        <v>83</v>
      </c>
      <c r="AW126" s="12" t="s">
        <v>40</v>
      </c>
      <c r="AX126" s="12" t="s">
        <v>76</v>
      </c>
      <c r="AY126" s="230" t="s">
        <v>138</v>
      </c>
    </row>
    <row r="127" spans="2:65" s="13" customFormat="1" ht="13.5">
      <c r="B127" s="231"/>
      <c r="C127" s="232"/>
      <c r="D127" s="217" t="s">
        <v>148</v>
      </c>
      <c r="E127" s="243" t="s">
        <v>23</v>
      </c>
      <c r="F127" s="244" t="s">
        <v>352</v>
      </c>
      <c r="G127" s="232"/>
      <c r="H127" s="245">
        <v>3.1230000000000002</v>
      </c>
      <c r="I127" s="237"/>
      <c r="J127" s="232"/>
      <c r="K127" s="232"/>
      <c r="L127" s="238"/>
      <c r="M127" s="239"/>
      <c r="N127" s="240"/>
      <c r="O127" s="240"/>
      <c r="P127" s="240"/>
      <c r="Q127" s="240"/>
      <c r="R127" s="240"/>
      <c r="S127" s="240"/>
      <c r="T127" s="241"/>
      <c r="AT127" s="242" t="s">
        <v>148</v>
      </c>
      <c r="AU127" s="242" t="s">
        <v>85</v>
      </c>
      <c r="AV127" s="13" t="s">
        <v>85</v>
      </c>
      <c r="AW127" s="13" t="s">
        <v>40</v>
      </c>
      <c r="AX127" s="13" t="s">
        <v>76</v>
      </c>
      <c r="AY127" s="242" t="s">
        <v>138</v>
      </c>
    </row>
    <row r="128" spans="2:65" s="14" customFormat="1" ht="13.5">
      <c r="B128" s="246"/>
      <c r="C128" s="247"/>
      <c r="D128" s="233" t="s">
        <v>148</v>
      </c>
      <c r="E128" s="248" t="s">
        <v>23</v>
      </c>
      <c r="F128" s="249" t="s">
        <v>159</v>
      </c>
      <c r="G128" s="247"/>
      <c r="H128" s="250">
        <v>39.073</v>
      </c>
      <c r="I128" s="251"/>
      <c r="J128" s="247"/>
      <c r="K128" s="247"/>
      <c r="L128" s="252"/>
      <c r="M128" s="253"/>
      <c r="N128" s="254"/>
      <c r="O128" s="254"/>
      <c r="P128" s="254"/>
      <c r="Q128" s="254"/>
      <c r="R128" s="254"/>
      <c r="S128" s="254"/>
      <c r="T128" s="255"/>
      <c r="AT128" s="256" t="s">
        <v>148</v>
      </c>
      <c r="AU128" s="256" t="s">
        <v>85</v>
      </c>
      <c r="AV128" s="14" t="s">
        <v>95</v>
      </c>
      <c r="AW128" s="14" t="s">
        <v>40</v>
      </c>
      <c r="AX128" s="14" t="s">
        <v>83</v>
      </c>
      <c r="AY128" s="256" t="s">
        <v>138</v>
      </c>
    </row>
    <row r="129" spans="2:65" s="1" customFormat="1" ht="31.5" customHeight="1">
      <c r="B129" s="42"/>
      <c r="C129" s="205" t="s">
        <v>215</v>
      </c>
      <c r="D129" s="205" t="s">
        <v>140</v>
      </c>
      <c r="E129" s="206" t="s">
        <v>353</v>
      </c>
      <c r="F129" s="207" t="s">
        <v>354</v>
      </c>
      <c r="G129" s="208" t="s">
        <v>143</v>
      </c>
      <c r="H129" s="209">
        <v>1.3759999999999999</v>
      </c>
      <c r="I129" s="210"/>
      <c r="J129" s="211">
        <f>ROUND(I129*H129,2)</f>
        <v>0</v>
      </c>
      <c r="K129" s="207" t="s">
        <v>144</v>
      </c>
      <c r="L129" s="62"/>
      <c r="M129" s="212" t="s">
        <v>23</v>
      </c>
      <c r="N129" s="213" t="s">
        <v>47</v>
      </c>
      <c r="O129" s="43"/>
      <c r="P129" s="214">
        <f>O129*H129</f>
        <v>0</v>
      </c>
      <c r="Q129" s="214">
        <v>0</v>
      </c>
      <c r="R129" s="214">
        <f>Q129*H129</f>
        <v>0</v>
      </c>
      <c r="S129" s="214">
        <v>0</v>
      </c>
      <c r="T129" s="215">
        <f>S129*H129</f>
        <v>0</v>
      </c>
      <c r="AR129" s="25" t="s">
        <v>95</v>
      </c>
      <c r="AT129" s="25" t="s">
        <v>140</v>
      </c>
      <c r="AU129" s="25" t="s">
        <v>85</v>
      </c>
      <c r="AY129" s="25" t="s">
        <v>138</v>
      </c>
      <c r="BE129" s="216">
        <f>IF(N129="základní",J129,0)</f>
        <v>0</v>
      </c>
      <c r="BF129" s="216">
        <f>IF(N129="snížená",J129,0)</f>
        <v>0</v>
      </c>
      <c r="BG129" s="216">
        <f>IF(N129="zákl. přenesená",J129,0)</f>
        <v>0</v>
      </c>
      <c r="BH129" s="216">
        <f>IF(N129="sníž. přenesená",J129,0)</f>
        <v>0</v>
      </c>
      <c r="BI129" s="216">
        <f>IF(N129="nulová",J129,0)</f>
        <v>0</v>
      </c>
      <c r="BJ129" s="25" t="s">
        <v>83</v>
      </c>
      <c r="BK129" s="216">
        <f>ROUND(I129*H129,2)</f>
        <v>0</v>
      </c>
      <c r="BL129" s="25" t="s">
        <v>95</v>
      </c>
      <c r="BM129" s="25" t="s">
        <v>355</v>
      </c>
    </row>
    <row r="130" spans="2:65" s="12" customFormat="1" ht="13.5">
      <c r="B130" s="220"/>
      <c r="C130" s="221"/>
      <c r="D130" s="217" t="s">
        <v>148</v>
      </c>
      <c r="E130" s="222" t="s">
        <v>23</v>
      </c>
      <c r="F130" s="223" t="s">
        <v>356</v>
      </c>
      <c r="G130" s="221"/>
      <c r="H130" s="224" t="s">
        <v>23</v>
      </c>
      <c r="I130" s="225"/>
      <c r="J130" s="221"/>
      <c r="K130" s="221"/>
      <c r="L130" s="226"/>
      <c r="M130" s="227"/>
      <c r="N130" s="228"/>
      <c r="O130" s="228"/>
      <c r="P130" s="228"/>
      <c r="Q130" s="228"/>
      <c r="R130" s="228"/>
      <c r="S130" s="228"/>
      <c r="T130" s="229"/>
      <c r="AT130" s="230" t="s">
        <v>148</v>
      </c>
      <c r="AU130" s="230" t="s">
        <v>85</v>
      </c>
      <c r="AV130" s="12" t="s">
        <v>83</v>
      </c>
      <c r="AW130" s="12" t="s">
        <v>40</v>
      </c>
      <c r="AX130" s="12" t="s">
        <v>76</v>
      </c>
      <c r="AY130" s="230" t="s">
        <v>138</v>
      </c>
    </row>
    <row r="131" spans="2:65" s="13" customFormat="1" ht="13.5">
      <c r="B131" s="231"/>
      <c r="C131" s="232"/>
      <c r="D131" s="217" t="s">
        <v>148</v>
      </c>
      <c r="E131" s="243" t="s">
        <v>23</v>
      </c>
      <c r="F131" s="244" t="s">
        <v>357</v>
      </c>
      <c r="G131" s="232"/>
      <c r="H131" s="245">
        <v>1.3759999999999999</v>
      </c>
      <c r="I131" s="237"/>
      <c r="J131" s="232"/>
      <c r="K131" s="232"/>
      <c r="L131" s="238"/>
      <c r="M131" s="239"/>
      <c r="N131" s="240"/>
      <c r="O131" s="240"/>
      <c r="P131" s="240"/>
      <c r="Q131" s="240"/>
      <c r="R131" s="240"/>
      <c r="S131" s="240"/>
      <c r="T131" s="241"/>
      <c r="AT131" s="242" t="s">
        <v>148</v>
      </c>
      <c r="AU131" s="242" t="s">
        <v>85</v>
      </c>
      <c r="AV131" s="13" t="s">
        <v>85</v>
      </c>
      <c r="AW131" s="13" t="s">
        <v>40</v>
      </c>
      <c r="AX131" s="13" t="s">
        <v>76</v>
      </c>
      <c r="AY131" s="242" t="s">
        <v>138</v>
      </c>
    </row>
    <row r="132" spans="2:65" s="14" customFormat="1" ht="13.5">
      <c r="B132" s="246"/>
      <c r="C132" s="247"/>
      <c r="D132" s="233" t="s">
        <v>148</v>
      </c>
      <c r="E132" s="248" t="s">
        <v>23</v>
      </c>
      <c r="F132" s="249" t="s">
        <v>159</v>
      </c>
      <c r="G132" s="247"/>
      <c r="H132" s="250">
        <v>1.3759999999999999</v>
      </c>
      <c r="I132" s="251"/>
      <c r="J132" s="247"/>
      <c r="K132" s="247"/>
      <c r="L132" s="252"/>
      <c r="M132" s="253"/>
      <c r="N132" s="254"/>
      <c r="O132" s="254"/>
      <c r="P132" s="254"/>
      <c r="Q132" s="254"/>
      <c r="R132" s="254"/>
      <c r="S132" s="254"/>
      <c r="T132" s="255"/>
      <c r="AT132" s="256" t="s">
        <v>148</v>
      </c>
      <c r="AU132" s="256" t="s">
        <v>85</v>
      </c>
      <c r="AV132" s="14" t="s">
        <v>95</v>
      </c>
      <c r="AW132" s="14" t="s">
        <v>40</v>
      </c>
      <c r="AX132" s="14" t="s">
        <v>83</v>
      </c>
      <c r="AY132" s="256" t="s">
        <v>138</v>
      </c>
    </row>
    <row r="133" spans="2:65" s="1" customFormat="1" ht="22.5" customHeight="1">
      <c r="B133" s="42"/>
      <c r="C133" s="205" t="s">
        <v>243</v>
      </c>
      <c r="D133" s="205" t="s">
        <v>140</v>
      </c>
      <c r="E133" s="206" t="s">
        <v>358</v>
      </c>
      <c r="F133" s="207" t="s">
        <v>359</v>
      </c>
      <c r="G133" s="208" t="s">
        <v>246</v>
      </c>
      <c r="H133" s="209">
        <v>4.2</v>
      </c>
      <c r="I133" s="210"/>
      <c r="J133" s="211">
        <f>ROUND(I133*H133,2)</f>
        <v>0</v>
      </c>
      <c r="K133" s="207" t="s">
        <v>23</v>
      </c>
      <c r="L133" s="62"/>
      <c r="M133" s="212" t="s">
        <v>23</v>
      </c>
      <c r="N133" s="213" t="s">
        <v>47</v>
      </c>
      <c r="O133" s="43"/>
      <c r="P133" s="214">
        <f>O133*H133</f>
        <v>0</v>
      </c>
      <c r="Q133" s="214">
        <v>3.3E-4</v>
      </c>
      <c r="R133" s="214">
        <f>Q133*H133</f>
        <v>1.3860000000000001E-3</v>
      </c>
      <c r="S133" s="214">
        <v>0</v>
      </c>
      <c r="T133" s="215">
        <f>S133*H133</f>
        <v>0</v>
      </c>
      <c r="AR133" s="25" t="s">
        <v>95</v>
      </c>
      <c r="AT133" s="25" t="s">
        <v>140</v>
      </c>
      <c r="AU133" s="25" t="s">
        <v>85</v>
      </c>
      <c r="AY133" s="25" t="s">
        <v>138</v>
      </c>
      <c r="BE133" s="216">
        <f>IF(N133="základní",J133,0)</f>
        <v>0</v>
      </c>
      <c r="BF133" s="216">
        <f>IF(N133="snížená",J133,0)</f>
        <v>0</v>
      </c>
      <c r="BG133" s="216">
        <f>IF(N133="zákl. přenesená",J133,0)</f>
        <v>0</v>
      </c>
      <c r="BH133" s="216">
        <f>IF(N133="sníž. přenesená",J133,0)</f>
        <v>0</v>
      </c>
      <c r="BI133" s="216">
        <f>IF(N133="nulová",J133,0)</f>
        <v>0</v>
      </c>
      <c r="BJ133" s="25" t="s">
        <v>83</v>
      </c>
      <c r="BK133" s="216">
        <f>ROUND(I133*H133,2)</f>
        <v>0</v>
      </c>
      <c r="BL133" s="25" t="s">
        <v>95</v>
      </c>
      <c r="BM133" s="25" t="s">
        <v>360</v>
      </c>
    </row>
    <row r="134" spans="2:65" s="1" customFormat="1" ht="27">
      <c r="B134" s="42"/>
      <c r="C134" s="64"/>
      <c r="D134" s="217" t="s">
        <v>361</v>
      </c>
      <c r="E134" s="64"/>
      <c r="F134" s="218" t="s">
        <v>362</v>
      </c>
      <c r="G134" s="64"/>
      <c r="H134" s="64"/>
      <c r="I134" s="173"/>
      <c r="J134" s="64"/>
      <c r="K134" s="64"/>
      <c r="L134" s="62"/>
      <c r="M134" s="219"/>
      <c r="N134" s="43"/>
      <c r="O134" s="43"/>
      <c r="P134" s="43"/>
      <c r="Q134" s="43"/>
      <c r="R134" s="43"/>
      <c r="S134" s="43"/>
      <c r="T134" s="79"/>
      <c r="AT134" s="25" t="s">
        <v>361</v>
      </c>
      <c r="AU134" s="25" t="s">
        <v>85</v>
      </c>
    </row>
    <row r="135" spans="2:65" s="12" customFormat="1" ht="27">
      <c r="B135" s="220"/>
      <c r="C135" s="221"/>
      <c r="D135" s="217" t="s">
        <v>148</v>
      </c>
      <c r="E135" s="222" t="s">
        <v>23</v>
      </c>
      <c r="F135" s="223" t="s">
        <v>363</v>
      </c>
      <c r="G135" s="221"/>
      <c r="H135" s="224" t="s">
        <v>23</v>
      </c>
      <c r="I135" s="225"/>
      <c r="J135" s="221"/>
      <c r="K135" s="221"/>
      <c r="L135" s="226"/>
      <c r="M135" s="227"/>
      <c r="N135" s="228"/>
      <c r="O135" s="228"/>
      <c r="P135" s="228"/>
      <c r="Q135" s="228"/>
      <c r="R135" s="228"/>
      <c r="S135" s="228"/>
      <c r="T135" s="229"/>
      <c r="AT135" s="230" t="s">
        <v>148</v>
      </c>
      <c r="AU135" s="230" t="s">
        <v>85</v>
      </c>
      <c r="AV135" s="12" t="s">
        <v>83</v>
      </c>
      <c r="AW135" s="12" t="s">
        <v>40</v>
      </c>
      <c r="AX135" s="12" t="s">
        <v>76</v>
      </c>
      <c r="AY135" s="230" t="s">
        <v>138</v>
      </c>
    </row>
    <row r="136" spans="2:65" s="13" customFormat="1" ht="13.5">
      <c r="B136" s="231"/>
      <c r="C136" s="232"/>
      <c r="D136" s="217" t="s">
        <v>148</v>
      </c>
      <c r="E136" s="243" t="s">
        <v>23</v>
      </c>
      <c r="F136" s="244" t="s">
        <v>364</v>
      </c>
      <c r="G136" s="232"/>
      <c r="H136" s="245">
        <v>4.2</v>
      </c>
      <c r="I136" s="237"/>
      <c r="J136" s="232"/>
      <c r="K136" s="232"/>
      <c r="L136" s="238"/>
      <c r="M136" s="239"/>
      <c r="N136" s="240"/>
      <c r="O136" s="240"/>
      <c r="P136" s="240"/>
      <c r="Q136" s="240"/>
      <c r="R136" s="240"/>
      <c r="S136" s="240"/>
      <c r="T136" s="241"/>
      <c r="AT136" s="242" t="s">
        <v>148</v>
      </c>
      <c r="AU136" s="242" t="s">
        <v>85</v>
      </c>
      <c r="AV136" s="13" t="s">
        <v>85</v>
      </c>
      <c r="AW136" s="13" t="s">
        <v>40</v>
      </c>
      <c r="AX136" s="13" t="s">
        <v>76</v>
      </c>
      <c r="AY136" s="242" t="s">
        <v>138</v>
      </c>
    </row>
    <row r="137" spans="2:65" s="14" customFormat="1" ht="13.5">
      <c r="B137" s="246"/>
      <c r="C137" s="247"/>
      <c r="D137" s="233" t="s">
        <v>148</v>
      </c>
      <c r="E137" s="248" t="s">
        <v>23</v>
      </c>
      <c r="F137" s="249" t="s">
        <v>159</v>
      </c>
      <c r="G137" s="247"/>
      <c r="H137" s="250">
        <v>4.2</v>
      </c>
      <c r="I137" s="251"/>
      <c r="J137" s="247"/>
      <c r="K137" s="247"/>
      <c r="L137" s="252"/>
      <c r="M137" s="253"/>
      <c r="N137" s="254"/>
      <c r="O137" s="254"/>
      <c r="P137" s="254"/>
      <c r="Q137" s="254"/>
      <c r="R137" s="254"/>
      <c r="S137" s="254"/>
      <c r="T137" s="255"/>
      <c r="AT137" s="256" t="s">
        <v>148</v>
      </c>
      <c r="AU137" s="256" t="s">
        <v>85</v>
      </c>
      <c r="AV137" s="14" t="s">
        <v>95</v>
      </c>
      <c r="AW137" s="14" t="s">
        <v>40</v>
      </c>
      <c r="AX137" s="14" t="s">
        <v>83</v>
      </c>
      <c r="AY137" s="256" t="s">
        <v>138</v>
      </c>
    </row>
    <row r="138" spans="2:65" s="1" customFormat="1" ht="44.25" customHeight="1">
      <c r="B138" s="42"/>
      <c r="C138" s="205" t="s">
        <v>255</v>
      </c>
      <c r="D138" s="205" t="s">
        <v>140</v>
      </c>
      <c r="E138" s="206" t="s">
        <v>176</v>
      </c>
      <c r="F138" s="207" t="s">
        <v>177</v>
      </c>
      <c r="G138" s="208" t="s">
        <v>143</v>
      </c>
      <c r="H138" s="209">
        <v>40.448999999999998</v>
      </c>
      <c r="I138" s="210"/>
      <c r="J138" s="211">
        <f>ROUND(I138*H138,2)</f>
        <v>0</v>
      </c>
      <c r="K138" s="207" t="s">
        <v>144</v>
      </c>
      <c r="L138" s="62"/>
      <c r="M138" s="212" t="s">
        <v>23</v>
      </c>
      <c r="N138" s="213" t="s">
        <v>47</v>
      </c>
      <c r="O138" s="43"/>
      <c r="P138" s="214">
        <f>O138*H138</f>
        <v>0</v>
      </c>
      <c r="Q138" s="214">
        <v>0</v>
      </c>
      <c r="R138" s="214">
        <f>Q138*H138</f>
        <v>0</v>
      </c>
      <c r="S138" s="214">
        <v>0</v>
      </c>
      <c r="T138" s="215">
        <f>S138*H138</f>
        <v>0</v>
      </c>
      <c r="AR138" s="25" t="s">
        <v>95</v>
      </c>
      <c r="AT138" s="25" t="s">
        <v>140</v>
      </c>
      <c r="AU138" s="25" t="s">
        <v>85</v>
      </c>
      <c r="AY138" s="25" t="s">
        <v>138</v>
      </c>
      <c r="BE138" s="216">
        <f>IF(N138="základní",J138,0)</f>
        <v>0</v>
      </c>
      <c r="BF138" s="216">
        <f>IF(N138="snížená",J138,0)</f>
        <v>0</v>
      </c>
      <c r="BG138" s="216">
        <f>IF(N138="zákl. přenesená",J138,0)</f>
        <v>0</v>
      </c>
      <c r="BH138" s="216">
        <f>IF(N138="sníž. přenesená",J138,0)</f>
        <v>0</v>
      </c>
      <c r="BI138" s="216">
        <f>IF(N138="nulová",J138,0)</f>
        <v>0</v>
      </c>
      <c r="BJ138" s="25" t="s">
        <v>83</v>
      </c>
      <c r="BK138" s="216">
        <f>ROUND(I138*H138,2)</f>
        <v>0</v>
      </c>
      <c r="BL138" s="25" t="s">
        <v>95</v>
      </c>
      <c r="BM138" s="25" t="s">
        <v>365</v>
      </c>
    </row>
    <row r="139" spans="2:65" s="13" customFormat="1" ht="13.5">
      <c r="B139" s="231"/>
      <c r="C139" s="232"/>
      <c r="D139" s="217" t="s">
        <v>148</v>
      </c>
      <c r="E139" s="243" t="s">
        <v>23</v>
      </c>
      <c r="F139" s="244" t="s">
        <v>366</v>
      </c>
      <c r="G139" s="232"/>
      <c r="H139" s="245">
        <v>40.448999999999998</v>
      </c>
      <c r="I139" s="237"/>
      <c r="J139" s="232"/>
      <c r="K139" s="232"/>
      <c r="L139" s="238"/>
      <c r="M139" s="239"/>
      <c r="N139" s="240"/>
      <c r="O139" s="240"/>
      <c r="P139" s="240"/>
      <c r="Q139" s="240"/>
      <c r="R139" s="240"/>
      <c r="S139" s="240"/>
      <c r="T139" s="241"/>
      <c r="AT139" s="242" t="s">
        <v>148</v>
      </c>
      <c r="AU139" s="242" t="s">
        <v>85</v>
      </c>
      <c r="AV139" s="13" t="s">
        <v>85</v>
      </c>
      <c r="AW139" s="13" t="s">
        <v>40</v>
      </c>
      <c r="AX139" s="13" t="s">
        <v>76</v>
      </c>
      <c r="AY139" s="242" t="s">
        <v>138</v>
      </c>
    </row>
    <row r="140" spans="2:65" s="14" customFormat="1" ht="13.5">
      <c r="B140" s="246"/>
      <c r="C140" s="247"/>
      <c r="D140" s="233" t="s">
        <v>148</v>
      </c>
      <c r="E140" s="248" t="s">
        <v>23</v>
      </c>
      <c r="F140" s="249" t="s">
        <v>159</v>
      </c>
      <c r="G140" s="247"/>
      <c r="H140" s="250">
        <v>40.448999999999998</v>
      </c>
      <c r="I140" s="251"/>
      <c r="J140" s="247"/>
      <c r="K140" s="247"/>
      <c r="L140" s="252"/>
      <c r="M140" s="253"/>
      <c r="N140" s="254"/>
      <c r="O140" s="254"/>
      <c r="P140" s="254"/>
      <c r="Q140" s="254"/>
      <c r="R140" s="254"/>
      <c r="S140" s="254"/>
      <c r="T140" s="255"/>
      <c r="AT140" s="256" t="s">
        <v>148</v>
      </c>
      <c r="AU140" s="256" t="s">
        <v>85</v>
      </c>
      <c r="AV140" s="14" t="s">
        <v>95</v>
      </c>
      <c r="AW140" s="14" t="s">
        <v>40</v>
      </c>
      <c r="AX140" s="14" t="s">
        <v>83</v>
      </c>
      <c r="AY140" s="256" t="s">
        <v>138</v>
      </c>
    </row>
    <row r="141" spans="2:65" s="1" customFormat="1" ht="31.5" customHeight="1">
      <c r="B141" s="42"/>
      <c r="C141" s="205" t="s">
        <v>265</v>
      </c>
      <c r="D141" s="205" t="s">
        <v>140</v>
      </c>
      <c r="E141" s="206" t="s">
        <v>180</v>
      </c>
      <c r="F141" s="207" t="s">
        <v>181</v>
      </c>
      <c r="G141" s="208" t="s">
        <v>143</v>
      </c>
      <c r="H141" s="209">
        <v>40.448999999999998</v>
      </c>
      <c r="I141" s="210"/>
      <c r="J141" s="211">
        <f>ROUND(I141*H141,2)</f>
        <v>0</v>
      </c>
      <c r="K141" s="207" t="s">
        <v>144</v>
      </c>
      <c r="L141" s="62"/>
      <c r="M141" s="212" t="s">
        <v>23</v>
      </c>
      <c r="N141" s="213" t="s">
        <v>47</v>
      </c>
      <c r="O141" s="43"/>
      <c r="P141" s="214">
        <f>O141*H141</f>
        <v>0</v>
      </c>
      <c r="Q141" s="214">
        <v>0</v>
      </c>
      <c r="R141" s="214">
        <f>Q141*H141</f>
        <v>0</v>
      </c>
      <c r="S141" s="214">
        <v>0</v>
      </c>
      <c r="T141" s="215">
        <f>S141*H141</f>
        <v>0</v>
      </c>
      <c r="AR141" s="25" t="s">
        <v>95</v>
      </c>
      <c r="AT141" s="25" t="s">
        <v>140</v>
      </c>
      <c r="AU141" s="25" t="s">
        <v>85</v>
      </c>
      <c r="AY141" s="25" t="s">
        <v>138</v>
      </c>
      <c r="BE141" s="216">
        <f>IF(N141="základní",J141,0)</f>
        <v>0</v>
      </c>
      <c r="BF141" s="216">
        <f>IF(N141="snížená",J141,0)</f>
        <v>0</v>
      </c>
      <c r="BG141" s="216">
        <f>IF(N141="zákl. přenesená",J141,0)</f>
        <v>0</v>
      </c>
      <c r="BH141" s="216">
        <f>IF(N141="sníž. přenesená",J141,0)</f>
        <v>0</v>
      </c>
      <c r="BI141" s="216">
        <f>IF(N141="nulová",J141,0)</f>
        <v>0</v>
      </c>
      <c r="BJ141" s="25" t="s">
        <v>83</v>
      </c>
      <c r="BK141" s="216">
        <f>ROUND(I141*H141,2)</f>
        <v>0</v>
      </c>
      <c r="BL141" s="25" t="s">
        <v>95</v>
      </c>
      <c r="BM141" s="25" t="s">
        <v>367</v>
      </c>
    </row>
    <row r="142" spans="2:65" s="13" customFormat="1" ht="13.5">
      <c r="B142" s="231"/>
      <c r="C142" s="232"/>
      <c r="D142" s="217" t="s">
        <v>148</v>
      </c>
      <c r="E142" s="243" t="s">
        <v>23</v>
      </c>
      <c r="F142" s="244" t="s">
        <v>366</v>
      </c>
      <c r="G142" s="232"/>
      <c r="H142" s="245">
        <v>40.448999999999998</v>
      </c>
      <c r="I142" s="237"/>
      <c r="J142" s="232"/>
      <c r="K142" s="232"/>
      <c r="L142" s="238"/>
      <c r="M142" s="239"/>
      <c r="N142" s="240"/>
      <c r="O142" s="240"/>
      <c r="P142" s="240"/>
      <c r="Q142" s="240"/>
      <c r="R142" s="240"/>
      <c r="S142" s="240"/>
      <c r="T142" s="241"/>
      <c r="AT142" s="242" t="s">
        <v>148</v>
      </c>
      <c r="AU142" s="242" t="s">
        <v>85</v>
      </c>
      <c r="AV142" s="13" t="s">
        <v>85</v>
      </c>
      <c r="AW142" s="13" t="s">
        <v>40</v>
      </c>
      <c r="AX142" s="13" t="s">
        <v>76</v>
      </c>
      <c r="AY142" s="242" t="s">
        <v>138</v>
      </c>
    </row>
    <row r="143" spans="2:65" s="14" customFormat="1" ht="13.5">
      <c r="B143" s="246"/>
      <c r="C143" s="247"/>
      <c r="D143" s="233" t="s">
        <v>148</v>
      </c>
      <c r="E143" s="248" t="s">
        <v>23</v>
      </c>
      <c r="F143" s="249" t="s">
        <v>159</v>
      </c>
      <c r="G143" s="247"/>
      <c r="H143" s="250">
        <v>40.448999999999998</v>
      </c>
      <c r="I143" s="251"/>
      <c r="J143" s="247"/>
      <c r="K143" s="247"/>
      <c r="L143" s="252"/>
      <c r="M143" s="253"/>
      <c r="N143" s="254"/>
      <c r="O143" s="254"/>
      <c r="P143" s="254"/>
      <c r="Q143" s="254"/>
      <c r="R143" s="254"/>
      <c r="S143" s="254"/>
      <c r="T143" s="255"/>
      <c r="AT143" s="256" t="s">
        <v>148</v>
      </c>
      <c r="AU143" s="256" t="s">
        <v>85</v>
      </c>
      <c r="AV143" s="14" t="s">
        <v>95</v>
      </c>
      <c r="AW143" s="14" t="s">
        <v>40</v>
      </c>
      <c r="AX143" s="14" t="s">
        <v>83</v>
      </c>
      <c r="AY143" s="256" t="s">
        <v>138</v>
      </c>
    </row>
    <row r="144" spans="2:65" s="1" customFormat="1" ht="22.5" customHeight="1">
      <c r="B144" s="42"/>
      <c r="C144" s="205" t="s">
        <v>270</v>
      </c>
      <c r="D144" s="205" t="s">
        <v>140</v>
      </c>
      <c r="E144" s="206" t="s">
        <v>185</v>
      </c>
      <c r="F144" s="207" t="s">
        <v>186</v>
      </c>
      <c r="G144" s="208" t="s">
        <v>143</v>
      </c>
      <c r="H144" s="209">
        <v>40.448999999999998</v>
      </c>
      <c r="I144" s="210"/>
      <c r="J144" s="211">
        <f>ROUND(I144*H144,2)</f>
        <v>0</v>
      </c>
      <c r="K144" s="207" t="s">
        <v>144</v>
      </c>
      <c r="L144" s="62"/>
      <c r="M144" s="212" t="s">
        <v>23</v>
      </c>
      <c r="N144" s="213" t="s">
        <v>47</v>
      </c>
      <c r="O144" s="43"/>
      <c r="P144" s="214">
        <f>O144*H144</f>
        <v>0</v>
      </c>
      <c r="Q144" s="214">
        <v>0</v>
      </c>
      <c r="R144" s="214">
        <f>Q144*H144</f>
        <v>0</v>
      </c>
      <c r="S144" s="214">
        <v>0</v>
      </c>
      <c r="T144" s="215">
        <f>S144*H144</f>
        <v>0</v>
      </c>
      <c r="AR144" s="25" t="s">
        <v>95</v>
      </c>
      <c r="AT144" s="25" t="s">
        <v>140</v>
      </c>
      <c r="AU144" s="25" t="s">
        <v>85</v>
      </c>
      <c r="AY144" s="25" t="s">
        <v>138</v>
      </c>
      <c r="BE144" s="216">
        <f>IF(N144="základní",J144,0)</f>
        <v>0</v>
      </c>
      <c r="BF144" s="216">
        <f>IF(N144="snížená",J144,0)</f>
        <v>0</v>
      </c>
      <c r="BG144" s="216">
        <f>IF(N144="zákl. přenesená",J144,0)</f>
        <v>0</v>
      </c>
      <c r="BH144" s="216">
        <f>IF(N144="sníž. přenesená",J144,0)</f>
        <v>0</v>
      </c>
      <c r="BI144" s="216">
        <f>IF(N144="nulová",J144,0)</f>
        <v>0</v>
      </c>
      <c r="BJ144" s="25" t="s">
        <v>83</v>
      </c>
      <c r="BK144" s="216">
        <f>ROUND(I144*H144,2)</f>
        <v>0</v>
      </c>
      <c r="BL144" s="25" t="s">
        <v>95</v>
      </c>
      <c r="BM144" s="25" t="s">
        <v>368</v>
      </c>
    </row>
    <row r="145" spans="2:65" s="1" customFormat="1" ht="22.5" customHeight="1">
      <c r="B145" s="42"/>
      <c r="C145" s="205" t="s">
        <v>275</v>
      </c>
      <c r="D145" s="205" t="s">
        <v>140</v>
      </c>
      <c r="E145" s="206" t="s">
        <v>193</v>
      </c>
      <c r="F145" s="207" t="s">
        <v>194</v>
      </c>
      <c r="G145" s="208" t="s">
        <v>369</v>
      </c>
      <c r="H145" s="209">
        <v>80.897999999999996</v>
      </c>
      <c r="I145" s="210"/>
      <c r="J145" s="211">
        <f>ROUND(I145*H145,2)</f>
        <v>0</v>
      </c>
      <c r="K145" s="207" t="s">
        <v>144</v>
      </c>
      <c r="L145" s="62"/>
      <c r="M145" s="212" t="s">
        <v>23</v>
      </c>
      <c r="N145" s="213" t="s">
        <v>47</v>
      </c>
      <c r="O145" s="43"/>
      <c r="P145" s="214">
        <f>O145*H145</f>
        <v>0</v>
      </c>
      <c r="Q145" s="214">
        <v>0</v>
      </c>
      <c r="R145" s="214">
        <f>Q145*H145</f>
        <v>0</v>
      </c>
      <c r="S145" s="214">
        <v>0</v>
      </c>
      <c r="T145" s="215">
        <f>S145*H145</f>
        <v>0</v>
      </c>
      <c r="AR145" s="25" t="s">
        <v>95</v>
      </c>
      <c r="AT145" s="25" t="s">
        <v>140</v>
      </c>
      <c r="AU145" s="25" t="s">
        <v>85</v>
      </c>
      <c r="AY145" s="25" t="s">
        <v>138</v>
      </c>
      <c r="BE145" s="216">
        <f>IF(N145="základní",J145,0)</f>
        <v>0</v>
      </c>
      <c r="BF145" s="216">
        <f>IF(N145="snížená",J145,0)</f>
        <v>0</v>
      </c>
      <c r="BG145" s="216">
        <f>IF(N145="zákl. přenesená",J145,0)</f>
        <v>0</v>
      </c>
      <c r="BH145" s="216">
        <f>IF(N145="sníž. přenesená",J145,0)</f>
        <v>0</v>
      </c>
      <c r="BI145" s="216">
        <f>IF(N145="nulová",J145,0)</f>
        <v>0</v>
      </c>
      <c r="BJ145" s="25" t="s">
        <v>83</v>
      </c>
      <c r="BK145" s="216">
        <f>ROUND(I145*H145,2)</f>
        <v>0</v>
      </c>
      <c r="BL145" s="25" t="s">
        <v>95</v>
      </c>
      <c r="BM145" s="25" t="s">
        <v>370</v>
      </c>
    </row>
    <row r="146" spans="2:65" s="13" customFormat="1" ht="13.5">
      <c r="B146" s="231"/>
      <c r="C146" s="232"/>
      <c r="D146" s="217" t="s">
        <v>148</v>
      </c>
      <c r="E146" s="243" t="s">
        <v>23</v>
      </c>
      <c r="F146" s="244" t="s">
        <v>371</v>
      </c>
      <c r="G146" s="232"/>
      <c r="H146" s="245">
        <v>40.448999999999998</v>
      </c>
      <c r="I146" s="237"/>
      <c r="J146" s="232"/>
      <c r="K146" s="232"/>
      <c r="L146" s="238"/>
      <c r="M146" s="239"/>
      <c r="N146" s="240"/>
      <c r="O146" s="240"/>
      <c r="P146" s="240"/>
      <c r="Q146" s="240"/>
      <c r="R146" s="240"/>
      <c r="S146" s="240"/>
      <c r="T146" s="241"/>
      <c r="AT146" s="242" t="s">
        <v>148</v>
      </c>
      <c r="AU146" s="242" t="s">
        <v>85</v>
      </c>
      <c r="AV146" s="13" t="s">
        <v>85</v>
      </c>
      <c r="AW146" s="13" t="s">
        <v>40</v>
      </c>
      <c r="AX146" s="13" t="s">
        <v>76</v>
      </c>
      <c r="AY146" s="242" t="s">
        <v>138</v>
      </c>
    </row>
    <row r="147" spans="2:65" s="13" customFormat="1" ht="13.5">
      <c r="B147" s="231"/>
      <c r="C147" s="232"/>
      <c r="D147" s="233" t="s">
        <v>148</v>
      </c>
      <c r="E147" s="234" t="s">
        <v>23</v>
      </c>
      <c r="F147" s="235" t="s">
        <v>372</v>
      </c>
      <c r="G147" s="232"/>
      <c r="H147" s="236">
        <v>80.897999999999996</v>
      </c>
      <c r="I147" s="237"/>
      <c r="J147" s="232"/>
      <c r="K147" s="232"/>
      <c r="L147" s="238"/>
      <c r="M147" s="239"/>
      <c r="N147" s="240"/>
      <c r="O147" s="240"/>
      <c r="P147" s="240"/>
      <c r="Q147" s="240"/>
      <c r="R147" s="240"/>
      <c r="S147" s="240"/>
      <c r="T147" s="241"/>
      <c r="AT147" s="242" t="s">
        <v>148</v>
      </c>
      <c r="AU147" s="242" t="s">
        <v>85</v>
      </c>
      <c r="AV147" s="13" t="s">
        <v>85</v>
      </c>
      <c r="AW147" s="13" t="s">
        <v>40</v>
      </c>
      <c r="AX147" s="13" t="s">
        <v>83</v>
      </c>
      <c r="AY147" s="242" t="s">
        <v>138</v>
      </c>
    </row>
    <row r="148" spans="2:65" s="1" customFormat="1" ht="31.5" customHeight="1">
      <c r="B148" s="42"/>
      <c r="C148" s="205" t="s">
        <v>217</v>
      </c>
      <c r="D148" s="205" t="s">
        <v>140</v>
      </c>
      <c r="E148" s="206" t="s">
        <v>373</v>
      </c>
      <c r="F148" s="207" t="s">
        <v>374</v>
      </c>
      <c r="G148" s="208" t="s">
        <v>316</v>
      </c>
      <c r="H148" s="209">
        <v>150</v>
      </c>
      <c r="I148" s="210"/>
      <c r="J148" s="211">
        <f>ROUND(I148*H148,2)</f>
        <v>0</v>
      </c>
      <c r="K148" s="207" t="s">
        <v>144</v>
      </c>
      <c r="L148" s="62"/>
      <c r="M148" s="212" t="s">
        <v>23</v>
      </c>
      <c r="N148" s="213" t="s">
        <v>47</v>
      </c>
      <c r="O148" s="43"/>
      <c r="P148" s="214">
        <f>O148*H148</f>
        <v>0</v>
      </c>
      <c r="Q148" s="214">
        <v>0</v>
      </c>
      <c r="R148" s="214">
        <f>Q148*H148</f>
        <v>0</v>
      </c>
      <c r="S148" s="214">
        <v>0</v>
      </c>
      <c r="T148" s="215">
        <f>S148*H148</f>
        <v>0</v>
      </c>
      <c r="AR148" s="25" t="s">
        <v>95</v>
      </c>
      <c r="AT148" s="25" t="s">
        <v>140</v>
      </c>
      <c r="AU148" s="25" t="s">
        <v>85</v>
      </c>
      <c r="AY148" s="25" t="s">
        <v>138</v>
      </c>
      <c r="BE148" s="216">
        <f>IF(N148="základní",J148,0)</f>
        <v>0</v>
      </c>
      <c r="BF148" s="216">
        <f>IF(N148="snížená",J148,0)</f>
        <v>0</v>
      </c>
      <c r="BG148" s="216">
        <f>IF(N148="zákl. přenesená",J148,0)</f>
        <v>0</v>
      </c>
      <c r="BH148" s="216">
        <f>IF(N148="sníž. přenesená",J148,0)</f>
        <v>0</v>
      </c>
      <c r="BI148" s="216">
        <f>IF(N148="nulová",J148,0)</f>
        <v>0</v>
      </c>
      <c r="BJ148" s="25" t="s">
        <v>83</v>
      </c>
      <c r="BK148" s="216">
        <f>ROUND(I148*H148,2)</f>
        <v>0</v>
      </c>
      <c r="BL148" s="25" t="s">
        <v>95</v>
      </c>
      <c r="BM148" s="25" t="s">
        <v>375</v>
      </c>
    </row>
    <row r="149" spans="2:65" s="12" customFormat="1" ht="13.5">
      <c r="B149" s="220"/>
      <c r="C149" s="221"/>
      <c r="D149" s="217" t="s">
        <v>148</v>
      </c>
      <c r="E149" s="222" t="s">
        <v>23</v>
      </c>
      <c r="F149" s="223" t="s">
        <v>376</v>
      </c>
      <c r="G149" s="221"/>
      <c r="H149" s="224" t="s">
        <v>23</v>
      </c>
      <c r="I149" s="225"/>
      <c r="J149" s="221"/>
      <c r="K149" s="221"/>
      <c r="L149" s="226"/>
      <c r="M149" s="227"/>
      <c r="N149" s="228"/>
      <c r="O149" s="228"/>
      <c r="P149" s="228"/>
      <c r="Q149" s="228"/>
      <c r="R149" s="228"/>
      <c r="S149" s="228"/>
      <c r="T149" s="229"/>
      <c r="AT149" s="230" t="s">
        <v>148</v>
      </c>
      <c r="AU149" s="230" t="s">
        <v>85</v>
      </c>
      <c r="AV149" s="12" t="s">
        <v>83</v>
      </c>
      <c r="AW149" s="12" t="s">
        <v>40</v>
      </c>
      <c r="AX149" s="12" t="s">
        <v>76</v>
      </c>
      <c r="AY149" s="230" t="s">
        <v>138</v>
      </c>
    </row>
    <row r="150" spans="2:65" s="13" customFormat="1" ht="13.5">
      <c r="B150" s="231"/>
      <c r="C150" s="232"/>
      <c r="D150" s="217" t="s">
        <v>148</v>
      </c>
      <c r="E150" s="243" t="s">
        <v>23</v>
      </c>
      <c r="F150" s="244" t="s">
        <v>377</v>
      </c>
      <c r="G150" s="232"/>
      <c r="H150" s="245">
        <v>135</v>
      </c>
      <c r="I150" s="237"/>
      <c r="J150" s="232"/>
      <c r="K150" s="232"/>
      <c r="L150" s="238"/>
      <c r="M150" s="239"/>
      <c r="N150" s="240"/>
      <c r="O150" s="240"/>
      <c r="P150" s="240"/>
      <c r="Q150" s="240"/>
      <c r="R150" s="240"/>
      <c r="S150" s="240"/>
      <c r="T150" s="241"/>
      <c r="AT150" s="242" t="s">
        <v>148</v>
      </c>
      <c r="AU150" s="242" t="s">
        <v>85</v>
      </c>
      <c r="AV150" s="13" t="s">
        <v>85</v>
      </c>
      <c r="AW150" s="13" t="s">
        <v>40</v>
      </c>
      <c r="AX150" s="13" t="s">
        <v>76</v>
      </c>
      <c r="AY150" s="242" t="s">
        <v>138</v>
      </c>
    </row>
    <row r="151" spans="2:65" s="12" customFormat="1" ht="13.5">
      <c r="B151" s="220"/>
      <c r="C151" s="221"/>
      <c r="D151" s="217" t="s">
        <v>148</v>
      </c>
      <c r="E151" s="222" t="s">
        <v>23</v>
      </c>
      <c r="F151" s="223" t="s">
        <v>378</v>
      </c>
      <c r="G151" s="221"/>
      <c r="H151" s="224" t="s">
        <v>23</v>
      </c>
      <c r="I151" s="225"/>
      <c r="J151" s="221"/>
      <c r="K151" s="221"/>
      <c r="L151" s="226"/>
      <c r="M151" s="227"/>
      <c r="N151" s="228"/>
      <c r="O151" s="228"/>
      <c r="P151" s="228"/>
      <c r="Q151" s="228"/>
      <c r="R151" s="228"/>
      <c r="S151" s="228"/>
      <c r="T151" s="229"/>
      <c r="AT151" s="230" t="s">
        <v>148</v>
      </c>
      <c r="AU151" s="230" t="s">
        <v>85</v>
      </c>
      <c r="AV151" s="12" t="s">
        <v>83</v>
      </c>
      <c r="AW151" s="12" t="s">
        <v>40</v>
      </c>
      <c r="AX151" s="12" t="s">
        <v>76</v>
      </c>
      <c r="AY151" s="230" t="s">
        <v>138</v>
      </c>
    </row>
    <row r="152" spans="2:65" s="13" customFormat="1" ht="13.5">
      <c r="B152" s="231"/>
      <c r="C152" s="232"/>
      <c r="D152" s="217" t="s">
        <v>148</v>
      </c>
      <c r="E152" s="243" t="s">
        <v>23</v>
      </c>
      <c r="F152" s="244" t="s">
        <v>379</v>
      </c>
      <c r="G152" s="232"/>
      <c r="H152" s="245">
        <v>15</v>
      </c>
      <c r="I152" s="237"/>
      <c r="J152" s="232"/>
      <c r="K152" s="232"/>
      <c r="L152" s="238"/>
      <c r="M152" s="239"/>
      <c r="N152" s="240"/>
      <c r="O152" s="240"/>
      <c r="P152" s="240"/>
      <c r="Q152" s="240"/>
      <c r="R152" s="240"/>
      <c r="S152" s="240"/>
      <c r="T152" s="241"/>
      <c r="AT152" s="242" t="s">
        <v>148</v>
      </c>
      <c r="AU152" s="242" t="s">
        <v>85</v>
      </c>
      <c r="AV152" s="13" t="s">
        <v>85</v>
      </c>
      <c r="AW152" s="13" t="s">
        <v>40</v>
      </c>
      <c r="AX152" s="13" t="s">
        <v>76</v>
      </c>
      <c r="AY152" s="242" t="s">
        <v>138</v>
      </c>
    </row>
    <row r="153" spans="2:65" s="14" customFormat="1" ht="13.5">
      <c r="B153" s="246"/>
      <c r="C153" s="247"/>
      <c r="D153" s="233" t="s">
        <v>148</v>
      </c>
      <c r="E153" s="248" t="s">
        <v>23</v>
      </c>
      <c r="F153" s="249" t="s">
        <v>159</v>
      </c>
      <c r="G153" s="247"/>
      <c r="H153" s="250">
        <v>150</v>
      </c>
      <c r="I153" s="251"/>
      <c r="J153" s="247"/>
      <c r="K153" s="247"/>
      <c r="L153" s="252"/>
      <c r="M153" s="253"/>
      <c r="N153" s="254"/>
      <c r="O153" s="254"/>
      <c r="P153" s="254"/>
      <c r="Q153" s="254"/>
      <c r="R153" s="254"/>
      <c r="S153" s="254"/>
      <c r="T153" s="255"/>
      <c r="AT153" s="256" t="s">
        <v>148</v>
      </c>
      <c r="AU153" s="256" t="s">
        <v>85</v>
      </c>
      <c r="AV153" s="14" t="s">
        <v>95</v>
      </c>
      <c r="AW153" s="14" t="s">
        <v>40</v>
      </c>
      <c r="AX153" s="14" t="s">
        <v>83</v>
      </c>
      <c r="AY153" s="256" t="s">
        <v>138</v>
      </c>
    </row>
    <row r="154" spans="2:65" s="1" customFormat="1" ht="22.5" customHeight="1">
      <c r="B154" s="42"/>
      <c r="C154" s="264" t="s">
        <v>9</v>
      </c>
      <c r="D154" s="264" t="s">
        <v>246</v>
      </c>
      <c r="E154" s="265" t="s">
        <v>380</v>
      </c>
      <c r="F154" s="266" t="s">
        <v>381</v>
      </c>
      <c r="G154" s="267" t="s">
        <v>296</v>
      </c>
      <c r="H154" s="268">
        <v>2.25</v>
      </c>
      <c r="I154" s="269"/>
      <c r="J154" s="270">
        <f>ROUND(I154*H154,2)</f>
        <v>0</v>
      </c>
      <c r="K154" s="266" t="s">
        <v>23</v>
      </c>
      <c r="L154" s="271"/>
      <c r="M154" s="272" t="s">
        <v>23</v>
      </c>
      <c r="N154" s="273" t="s">
        <v>47</v>
      </c>
      <c r="O154" s="43"/>
      <c r="P154" s="214">
        <f>O154*H154</f>
        <v>0</v>
      </c>
      <c r="Q154" s="214">
        <v>1E-3</v>
      </c>
      <c r="R154" s="214">
        <f>Q154*H154</f>
        <v>2.2500000000000003E-3</v>
      </c>
      <c r="S154" s="214">
        <v>0</v>
      </c>
      <c r="T154" s="215">
        <f>S154*H154</f>
        <v>0</v>
      </c>
      <c r="AR154" s="25" t="s">
        <v>224</v>
      </c>
      <c r="AT154" s="25" t="s">
        <v>246</v>
      </c>
      <c r="AU154" s="25" t="s">
        <v>85</v>
      </c>
      <c r="AY154" s="25" t="s">
        <v>138</v>
      </c>
      <c r="BE154" s="216">
        <f>IF(N154="základní",J154,0)</f>
        <v>0</v>
      </c>
      <c r="BF154" s="216">
        <f>IF(N154="snížená",J154,0)</f>
        <v>0</v>
      </c>
      <c r="BG154" s="216">
        <f>IF(N154="zákl. přenesená",J154,0)</f>
        <v>0</v>
      </c>
      <c r="BH154" s="216">
        <f>IF(N154="sníž. přenesená",J154,0)</f>
        <v>0</v>
      </c>
      <c r="BI154" s="216">
        <f>IF(N154="nulová",J154,0)</f>
        <v>0</v>
      </c>
      <c r="BJ154" s="25" t="s">
        <v>83</v>
      </c>
      <c r="BK154" s="216">
        <f>ROUND(I154*H154,2)</f>
        <v>0</v>
      </c>
      <c r="BL154" s="25" t="s">
        <v>95</v>
      </c>
      <c r="BM154" s="25" t="s">
        <v>382</v>
      </c>
    </row>
    <row r="155" spans="2:65" s="13" customFormat="1" ht="13.5">
      <c r="B155" s="231"/>
      <c r="C155" s="232"/>
      <c r="D155" s="233" t="s">
        <v>148</v>
      </c>
      <c r="E155" s="234" t="s">
        <v>23</v>
      </c>
      <c r="F155" s="235" t="s">
        <v>383</v>
      </c>
      <c r="G155" s="232"/>
      <c r="H155" s="236">
        <v>2.25</v>
      </c>
      <c r="I155" s="237"/>
      <c r="J155" s="232"/>
      <c r="K155" s="232"/>
      <c r="L155" s="238"/>
      <c r="M155" s="239"/>
      <c r="N155" s="240"/>
      <c r="O155" s="240"/>
      <c r="P155" s="240"/>
      <c r="Q155" s="240"/>
      <c r="R155" s="240"/>
      <c r="S155" s="240"/>
      <c r="T155" s="241"/>
      <c r="AT155" s="242" t="s">
        <v>148</v>
      </c>
      <c r="AU155" s="242" t="s">
        <v>85</v>
      </c>
      <c r="AV155" s="13" t="s">
        <v>85</v>
      </c>
      <c r="AW155" s="13" t="s">
        <v>40</v>
      </c>
      <c r="AX155" s="13" t="s">
        <v>83</v>
      </c>
      <c r="AY155" s="242" t="s">
        <v>138</v>
      </c>
    </row>
    <row r="156" spans="2:65" s="1" customFormat="1" ht="22.5" customHeight="1">
      <c r="B156" s="42"/>
      <c r="C156" s="205" t="s">
        <v>10</v>
      </c>
      <c r="D156" s="205" t="s">
        <v>140</v>
      </c>
      <c r="E156" s="206" t="s">
        <v>384</v>
      </c>
      <c r="F156" s="207" t="s">
        <v>385</v>
      </c>
      <c r="G156" s="208" t="s">
        <v>316</v>
      </c>
      <c r="H156" s="209">
        <v>82.31</v>
      </c>
      <c r="I156" s="210"/>
      <c r="J156" s="211">
        <f>ROUND(I156*H156,2)</f>
        <v>0</v>
      </c>
      <c r="K156" s="207" t="s">
        <v>144</v>
      </c>
      <c r="L156" s="62"/>
      <c r="M156" s="212" t="s">
        <v>23</v>
      </c>
      <c r="N156" s="213" t="s">
        <v>47</v>
      </c>
      <c r="O156" s="43"/>
      <c r="P156" s="214">
        <f>O156*H156</f>
        <v>0</v>
      </c>
      <c r="Q156" s="214">
        <v>0</v>
      </c>
      <c r="R156" s="214">
        <f>Q156*H156</f>
        <v>0</v>
      </c>
      <c r="S156" s="214">
        <v>0</v>
      </c>
      <c r="T156" s="215">
        <f>S156*H156</f>
        <v>0</v>
      </c>
      <c r="AR156" s="25" t="s">
        <v>95</v>
      </c>
      <c r="AT156" s="25" t="s">
        <v>140</v>
      </c>
      <c r="AU156" s="25" t="s">
        <v>85</v>
      </c>
      <c r="AY156" s="25" t="s">
        <v>138</v>
      </c>
      <c r="BE156" s="216">
        <f>IF(N156="základní",J156,0)</f>
        <v>0</v>
      </c>
      <c r="BF156" s="216">
        <f>IF(N156="snížená",J156,0)</f>
        <v>0</v>
      </c>
      <c r="BG156" s="216">
        <f>IF(N156="zákl. přenesená",J156,0)</f>
        <v>0</v>
      </c>
      <c r="BH156" s="216">
        <f>IF(N156="sníž. přenesená",J156,0)</f>
        <v>0</v>
      </c>
      <c r="BI156" s="216">
        <f>IF(N156="nulová",J156,0)</f>
        <v>0</v>
      </c>
      <c r="BJ156" s="25" t="s">
        <v>83</v>
      </c>
      <c r="BK156" s="216">
        <f>ROUND(I156*H156,2)</f>
        <v>0</v>
      </c>
      <c r="BL156" s="25" t="s">
        <v>95</v>
      </c>
      <c r="BM156" s="25" t="s">
        <v>386</v>
      </c>
    </row>
    <row r="157" spans="2:65" s="13" customFormat="1" ht="13.5">
      <c r="B157" s="231"/>
      <c r="C157" s="232"/>
      <c r="D157" s="217" t="s">
        <v>148</v>
      </c>
      <c r="E157" s="243" t="s">
        <v>23</v>
      </c>
      <c r="F157" s="244" t="s">
        <v>387</v>
      </c>
      <c r="G157" s="232"/>
      <c r="H157" s="245">
        <v>71.900000000000006</v>
      </c>
      <c r="I157" s="237"/>
      <c r="J157" s="232"/>
      <c r="K157" s="232"/>
      <c r="L157" s="238"/>
      <c r="M157" s="239"/>
      <c r="N157" s="240"/>
      <c r="O157" s="240"/>
      <c r="P157" s="240"/>
      <c r="Q157" s="240"/>
      <c r="R157" s="240"/>
      <c r="S157" s="240"/>
      <c r="T157" s="241"/>
      <c r="AT157" s="242" t="s">
        <v>148</v>
      </c>
      <c r="AU157" s="242" t="s">
        <v>85</v>
      </c>
      <c r="AV157" s="13" t="s">
        <v>85</v>
      </c>
      <c r="AW157" s="13" t="s">
        <v>40</v>
      </c>
      <c r="AX157" s="13" t="s">
        <v>76</v>
      </c>
      <c r="AY157" s="242" t="s">
        <v>138</v>
      </c>
    </row>
    <row r="158" spans="2:65" s="13" customFormat="1" ht="13.5">
      <c r="B158" s="231"/>
      <c r="C158" s="232"/>
      <c r="D158" s="217" t="s">
        <v>148</v>
      </c>
      <c r="E158" s="243" t="s">
        <v>23</v>
      </c>
      <c r="F158" s="244" t="s">
        <v>388</v>
      </c>
      <c r="G158" s="232"/>
      <c r="H158" s="245">
        <v>10.41</v>
      </c>
      <c r="I158" s="237"/>
      <c r="J158" s="232"/>
      <c r="K158" s="232"/>
      <c r="L158" s="238"/>
      <c r="M158" s="239"/>
      <c r="N158" s="240"/>
      <c r="O158" s="240"/>
      <c r="P158" s="240"/>
      <c r="Q158" s="240"/>
      <c r="R158" s="240"/>
      <c r="S158" s="240"/>
      <c r="T158" s="241"/>
      <c r="AT158" s="242" t="s">
        <v>148</v>
      </c>
      <c r="AU158" s="242" t="s">
        <v>85</v>
      </c>
      <c r="AV158" s="13" t="s">
        <v>85</v>
      </c>
      <c r="AW158" s="13" t="s">
        <v>40</v>
      </c>
      <c r="AX158" s="13" t="s">
        <v>76</v>
      </c>
      <c r="AY158" s="242" t="s">
        <v>138</v>
      </c>
    </row>
    <row r="159" spans="2:65" s="14" customFormat="1" ht="13.5">
      <c r="B159" s="246"/>
      <c r="C159" s="247"/>
      <c r="D159" s="233" t="s">
        <v>148</v>
      </c>
      <c r="E159" s="248" t="s">
        <v>23</v>
      </c>
      <c r="F159" s="249" t="s">
        <v>159</v>
      </c>
      <c r="G159" s="247"/>
      <c r="H159" s="250">
        <v>82.31</v>
      </c>
      <c r="I159" s="251"/>
      <c r="J159" s="247"/>
      <c r="K159" s="247"/>
      <c r="L159" s="252"/>
      <c r="M159" s="253"/>
      <c r="N159" s="254"/>
      <c r="O159" s="254"/>
      <c r="P159" s="254"/>
      <c r="Q159" s="254"/>
      <c r="R159" s="254"/>
      <c r="S159" s="254"/>
      <c r="T159" s="255"/>
      <c r="AT159" s="256" t="s">
        <v>148</v>
      </c>
      <c r="AU159" s="256" t="s">
        <v>85</v>
      </c>
      <c r="AV159" s="14" t="s">
        <v>95</v>
      </c>
      <c r="AW159" s="14" t="s">
        <v>40</v>
      </c>
      <c r="AX159" s="14" t="s">
        <v>83</v>
      </c>
      <c r="AY159" s="256" t="s">
        <v>138</v>
      </c>
    </row>
    <row r="160" spans="2:65" s="1" customFormat="1" ht="22.5" customHeight="1">
      <c r="B160" s="42"/>
      <c r="C160" s="205" t="s">
        <v>284</v>
      </c>
      <c r="D160" s="205" t="s">
        <v>140</v>
      </c>
      <c r="E160" s="206" t="s">
        <v>389</v>
      </c>
      <c r="F160" s="207" t="s">
        <v>390</v>
      </c>
      <c r="G160" s="208" t="s">
        <v>316</v>
      </c>
      <c r="H160" s="209">
        <v>135</v>
      </c>
      <c r="I160" s="210"/>
      <c r="J160" s="211">
        <f>ROUND(I160*H160,2)</f>
        <v>0</v>
      </c>
      <c r="K160" s="207" t="s">
        <v>23</v>
      </c>
      <c r="L160" s="62"/>
      <c r="M160" s="212" t="s">
        <v>23</v>
      </c>
      <c r="N160" s="213" t="s">
        <v>47</v>
      </c>
      <c r="O160" s="43"/>
      <c r="P160" s="214">
        <f>O160*H160</f>
        <v>0</v>
      </c>
      <c r="Q160" s="214">
        <v>0</v>
      </c>
      <c r="R160" s="214">
        <f>Q160*H160</f>
        <v>0</v>
      </c>
      <c r="S160" s="214">
        <v>0</v>
      </c>
      <c r="T160" s="215">
        <f>S160*H160</f>
        <v>0</v>
      </c>
      <c r="AR160" s="25" t="s">
        <v>95</v>
      </c>
      <c r="AT160" s="25" t="s">
        <v>140</v>
      </c>
      <c r="AU160" s="25" t="s">
        <v>85</v>
      </c>
      <c r="AY160" s="25" t="s">
        <v>138</v>
      </c>
      <c r="BE160" s="216">
        <f>IF(N160="základní",J160,0)</f>
        <v>0</v>
      </c>
      <c r="BF160" s="216">
        <f>IF(N160="snížená",J160,0)</f>
        <v>0</v>
      </c>
      <c r="BG160" s="216">
        <f>IF(N160="zákl. přenesená",J160,0)</f>
        <v>0</v>
      </c>
      <c r="BH160" s="216">
        <f>IF(N160="sníž. přenesená",J160,0)</f>
        <v>0</v>
      </c>
      <c r="BI160" s="216">
        <f>IF(N160="nulová",J160,0)</f>
        <v>0</v>
      </c>
      <c r="BJ160" s="25" t="s">
        <v>83</v>
      </c>
      <c r="BK160" s="216">
        <f>ROUND(I160*H160,2)</f>
        <v>0</v>
      </c>
      <c r="BL160" s="25" t="s">
        <v>95</v>
      </c>
      <c r="BM160" s="25" t="s">
        <v>391</v>
      </c>
    </row>
    <row r="161" spans="2:65" s="1" customFormat="1" ht="40.5">
      <c r="B161" s="42"/>
      <c r="C161" s="64"/>
      <c r="D161" s="217" t="s">
        <v>361</v>
      </c>
      <c r="E161" s="64"/>
      <c r="F161" s="218" t="s">
        <v>392</v>
      </c>
      <c r="G161" s="64"/>
      <c r="H161" s="64"/>
      <c r="I161" s="173"/>
      <c r="J161" s="64"/>
      <c r="K161" s="64"/>
      <c r="L161" s="62"/>
      <c r="M161" s="219"/>
      <c r="N161" s="43"/>
      <c r="O161" s="43"/>
      <c r="P161" s="43"/>
      <c r="Q161" s="43"/>
      <c r="R161" s="43"/>
      <c r="S161" s="43"/>
      <c r="T161" s="79"/>
      <c r="AT161" s="25" t="s">
        <v>361</v>
      </c>
      <c r="AU161" s="25" t="s">
        <v>85</v>
      </c>
    </row>
    <row r="162" spans="2:65" s="12" customFormat="1" ht="13.5">
      <c r="B162" s="220"/>
      <c r="C162" s="221"/>
      <c r="D162" s="217" t="s">
        <v>148</v>
      </c>
      <c r="E162" s="222" t="s">
        <v>23</v>
      </c>
      <c r="F162" s="223" t="s">
        <v>393</v>
      </c>
      <c r="G162" s="221"/>
      <c r="H162" s="224" t="s">
        <v>23</v>
      </c>
      <c r="I162" s="225"/>
      <c r="J162" s="221"/>
      <c r="K162" s="221"/>
      <c r="L162" s="226"/>
      <c r="M162" s="227"/>
      <c r="N162" s="228"/>
      <c r="O162" s="228"/>
      <c r="P162" s="228"/>
      <c r="Q162" s="228"/>
      <c r="R162" s="228"/>
      <c r="S162" s="228"/>
      <c r="T162" s="229"/>
      <c r="AT162" s="230" t="s">
        <v>148</v>
      </c>
      <c r="AU162" s="230" t="s">
        <v>85</v>
      </c>
      <c r="AV162" s="12" t="s">
        <v>83</v>
      </c>
      <c r="AW162" s="12" t="s">
        <v>40</v>
      </c>
      <c r="AX162" s="12" t="s">
        <v>76</v>
      </c>
      <c r="AY162" s="230" t="s">
        <v>138</v>
      </c>
    </row>
    <row r="163" spans="2:65" s="12" customFormat="1" ht="27">
      <c r="B163" s="220"/>
      <c r="C163" s="221"/>
      <c r="D163" s="217" t="s">
        <v>148</v>
      </c>
      <c r="E163" s="222" t="s">
        <v>23</v>
      </c>
      <c r="F163" s="223" t="s">
        <v>394</v>
      </c>
      <c r="G163" s="221"/>
      <c r="H163" s="224" t="s">
        <v>23</v>
      </c>
      <c r="I163" s="225"/>
      <c r="J163" s="221"/>
      <c r="K163" s="221"/>
      <c r="L163" s="226"/>
      <c r="M163" s="227"/>
      <c r="N163" s="228"/>
      <c r="O163" s="228"/>
      <c r="P163" s="228"/>
      <c r="Q163" s="228"/>
      <c r="R163" s="228"/>
      <c r="S163" s="228"/>
      <c r="T163" s="229"/>
      <c r="AT163" s="230" t="s">
        <v>148</v>
      </c>
      <c r="AU163" s="230" t="s">
        <v>85</v>
      </c>
      <c r="AV163" s="12" t="s">
        <v>83</v>
      </c>
      <c r="AW163" s="12" t="s">
        <v>40</v>
      </c>
      <c r="AX163" s="12" t="s">
        <v>76</v>
      </c>
      <c r="AY163" s="230" t="s">
        <v>138</v>
      </c>
    </row>
    <row r="164" spans="2:65" s="13" customFormat="1" ht="13.5">
      <c r="B164" s="231"/>
      <c r="C164" s="232"/>
      <c r="D164" s="217" t="s">
        <v>148</v>
      </c>
      <c r="E164" s="243" t="s">
        <v>23</v>
      </c>
      <c r="F164" s="244" t="s">
        <v>377</v>
      </c>
      <c r="G164" s="232"/>
      <c r="H164" s="245">
        <v>135</v>
      </c>
      <c r="I164" s="237"/>
      <c r="J164" s="232"/>
      <c r="K164" s="232"/>
      <c r="L164" s="238"/>
      <c r="M164" s="239"/>
      <c r="N164" s="240"/>
      <c r="O164" s="240"/>
      <c r="P164" s="240"/>
      <c r="Q164" s="240"/>
      <c r="R164" s="240"/>
      <c r="S164" s="240"/>
      <c r="T164" s="241"/>
      <c r="AT164" s="242" t="s">
        <v>148</v>
      </c>
      <c r="AU164" s="242" t="s">
        <v>85</v>
      </c>
      <c r="AV164" s="13" t="s">
        <v>85</v>
      </c>
      <c r="AW164" s="13" t="s">
        <v>40</v>
      </c>
      <c r="AX164" s="13" t="s">
        <v>76</v>
      </c>
      <c r="AY164" s="242" t="s">
        <v>138</v>
      </c>
    </row>
    <row r="165" spans="2:65" s="14" customFormat="1" ht="13.5">
      <c r="B165" s="246"/>
      <c r="C165" s="247"/>
      <c r="D165" s="233" t="s">
        <v>148</v>
      </c>
      <c r="E165" s="248" t="s">
        <v>23</v>
      </c>
      <c r="F165" s="249" t="s">
        <v>159</v>
      </c>
      <c r="G165" s="247"/>
      <c r="H165" s="250">
        <v>135</v>
      </c>
      <c r="I165" s="251"/>
      <c r="J165" s="247"/>
      <c r="K165" s="247"/>
      <c r="L165" s="252"/>
      <c r="M165" s="253"/>
      <c r="N165" s="254"/>
      <c r="O165" s="254"/>
      <c r="P165" s="254"/>
      <c r="Q165" s="254"/>
      <c r="R165" s="254"/>
      <c r="S165" s="254"/>
      <c r="T165" s="255"/>
      <c r="AT165" s="256" t="s">
        <v>148</v>
      </c>
      <c r="AU165" s="256" t="s">
        <v>85</v>
      </c>
      <c r="AV165" s="14" t="s">
        <v>95</v>
      </c>
      <c r="AW165" s="14" t="s">
        <v>40</v>
      </c>
      <c r="AX165" s="14" t="s">
        <v>83</v>
      </c>
      <c r="AY165" s="256" t="s">
        <v>138</v>
      </c>
    </row>
    <row r="166" spans="2:65" s="1" customFormat="1" ht="31.5" customHeight="1">
      <c r="B166" s="42"/>
      <c r="C166" s="205" t="s">
        <v>293</v>
      </c>
      <c r="D166" s="205" t="s">
        <v>140</v>
      </c>
      <c r="E166" s="206" t="s">
        <v>395</v>
      </c>
      <c r="F166" s="207" t="s">
        <v>396</v>
      </c>
      <c r="G166" s="208" t="s">
        <v>316</v>
      </c>
      <c r="H166" s="209">
        <v>135</v>
      </c>
      <c r="I166" s="210"/>
      <c r="J166" s="211">
        <f>ROUND(I166*H166,2)</f>
        <v>0</v>
      </c>
      <c r="K166" s="207" t="s">
        <v>144</v>
      </c>
      <c r="L166" s="62"/>
      <c r="M166" s="212" t="s">
        <v>23</v>
      </c>
      <c r="N166" s="213" t="s">
        <v>47</v>
      </c>
      <c r="O166" s="43"/>
      <c r="P166" s="214">
        <f>O166*H166</f>
        <v>0</v>
      </c>
      <c r="Q166" s="214">
        <v>0</v>
      </c>
      <c r="R166" s="214">
        <f>Q166*H166</f>
        <v>0</v>
      </c>
      <c r="S166" s="214">
        <v>0</v>
      </c>
      <c r="T166" s="215">
        <f>S166*H166</f>
        <v>0</v>
      </c>
      <c r="AR166" s="25" t="s">
        <v>95</v>
      </c>
      <c r="AT166" s="25" t="s">
        <v>140</v>
      </c>
      <c r="AU166" s="25" t="s">
        <v>85</v>
      </c>
      <c r="AY166" s="25" t="s">
        <v>138</v>
      </c>
      <c r="BE166" s="216">
        <f>IF(N166="základní",J166,0)</f>
        <v>0</v>
      </c>
      <c r="BF166" s="216">
        <f>IF(N166="snížená",J166,0)</f>
        <v>0</v>
      </c>
      <c r="BG166" s="216">
        <f>IF(N166="zákl. přenesená",J166,0)</f>
        <v>0</v>
      </c>
      <c r="BH166" s="216">
        <f>IF(N166="sníž. přenesená",J166,0)</f>
        <v>0</v>
      </c>
      <c r="BI166" s="216">
        <f>IF(N166="nulová",J166,0)</f>
        <v>0</v>
      </c>
      <c r="BJ166" s="25" t="s">
        <v>83</v>
      </c>
      <c r="BK166" s="216">
        <f>ROUND(I166*H166,2)</f>
        <v>0</v>
      </c>
      <c r="BL166" s="25" t="s">
        <v>95</v>
      </c>
      <c r="BM166" s="25" t="s">
        <v>397</v>
      </c>
    </row>
    <row r="167" spans="2:65" s="1" customFormat="1" ht="31.5" customHeight="1">
      <c r="B167" s="42"/>
      <c r="C167" s="205" t="s">
        <v>249</v>
      </c>
      <c r="D167" s="205" t="s">
        <v>140</v>
      </c>
      <c r="E167" s="206" t="s">
        <v>398</v>
      </c>
      <c r="F167" s="207" t="s">
        <v>399</v>
      </c>
      <c r="G167" s="208" t="s">
        <v>316</v>
      </c>
      <c r="H167" s="209">
        <v>135</v>
      </c>
      <c r="I167" s="210"/>
      <c r="J167" s="211">
        <f>ROUND(I167*H167,2)</f>
        <v>0</v>
      </c>
      <c r="K167" s="207" t="s">
        <v>144</v>
      </c>
      <c r="L167" s="62"/>
      <c r="M167" s="212" t="s">
        <v>23</v>
      </c>
      <c r="N167" s="213" t="s">
        <v>47</v>
      </c>
      <c r="O167" s="43"/>
      <c r="P167" s="214">
        <f>O167*H167</f>
        <v>0</v>
      </c>
      <c r="Q167" s="214">
        <v>0</v>
      </c>
      <c r="R167" s="214">
        <f>Q167*H167</f>
        <v>0</v>
      </c>
      <c r="S167" s="214">
        <v>0</v>
      </c>
      <c r="T167" s="215">
        <f>S167*H167</f>
        <v>0</v>
      </c>
      <c r="AR167" s="25" t="s">
        <v>95</v>
      </c>
      <c r="AT167" s="25" t="s">
        <v>140</v>
      </c>
      <c r="AU167" s="25" t="s">
        <v>85</v>
      </c>
      <c r="AY167" s="25" t="s">
        <v>138</v>
      </c>
      <c r="BE167" s="216">
        <f>IF(N167="základní",J167,0)</f>
        <v>0</v>
      </c>
      <c r="BF167" s="216">
        <f>IF(N167="snížená",J167,0)</f>
        <v>0</v>
      </c>
      <c r="BG167" s="216">
        <f>IF(N167="zákl. přenesená",J167,0)</f>
        <v>0</v>
      </c>
      <c r="BH167" s="216">
        <f>IF(N167="sníž. přenesená",J167,0)</f>
        <v>0</v>
      </c>
      <c r="BI167" s="216">
        <f>IF(N167="nulová",J167,0)</f>
        <v>0</v>
      </c>
      <c r="BJ167" s="25" t="s">
        <v>83</v>
      </c>
      <c r="BK167" s="216">
        <f>ROUND(I167*H167,2)</f>
        <v>0</v>
      </c>
      <c r="BL167" s="25" t="s">
        <v>95</v>
      </c>
      <c r="BM167" s="25" t="s">
        <v>400</v>
      </c>
    </row>
    <row r="168" spans="2:65" s="1" customFormat="1" ht="22.5" customHeight="1">
      <c r="B168" s="42"/>
      <c r="C168" s="264" t="s">
        <v>260</v>
      </c>
      <c r="D168" s="264" t="s">
        <v>246</v>
      </c>
      <c r="E168" s="265" t="s">
        <v>401</v>
      </c>
      <c r="F168" s="266" t="s">
        <v>402</v>
      </c>
      <c r="G168" s="267" t="s">
        <v>369</v>
      </c>
      <c r="H168" s="268">
        <v>7.83</v>
      </c>
      <c r="I168" s="269"/>
      <c r="J168" s="270">
        <f>ROUND(I168*H168,2)</f>
        <v>0</v>
      </c>
      <c r="K168" s="266" t="s">
        <v>144</v>
      </c>
      <c r="L168" s="271"/>
      <c r="M168" s="272" t="s">
        <v>23</v>
      </c>
      <c r="N168" s="273" t="s">
        <v>47</v>
      </c>
      <c r="O168" s="43"/>
      <c r="P168" s="214">
        <f>O168*H168</f>
        <v>0</v>
      </c>
      <c r="Q168" s="214">
        <v>1</v>
      </c>
      <c r="R168" s="214">
        <f>Q168*H168</f>
        <v>7.83</v>
      </c>
      <c r="S168" s="214">
        <v>0</v>
      </c>
      <c r="T168" s="215">
        <f>S168*H168</f>
        <v>0</v>
      </c>
      <c r="AR168" s="25" t="s">
        <v>224</v>
      </c>
      <c r="AT168" s="25" t="s">
        <v>246</v>
      </c>
      <c r="AU168" s="25" t="s">
        <v>85</v>
      </c>
      <c r="AY168" s="25" t="s">
        <v>138</v>
      </c>
      <c r="BE168" s="216">
        <f>IF(N168="základní",J168,0)</f>
        <v>0</v>
      </c>
      <c r="BF168" s="216">
        <f>IF(N168="snížená",J168,0)</f>
        <v>0</v>
      </c>
      <c r="BG168" s="216">
        <f>IF(N168="zákl. přenesená",J168,0)</f>
        <v>0</v>
      </c>
      <c r="BH168" s="216">
        <f>IF(N168="sníž. přenesená",J168,0)</f>
        <v>0</v>
      </c>
      <c r="BI168" s="216">
        <f>IF(N168="nulová",J168,0)</f>
        <v>0</v>
      </c>
      <c r="BJ168" s="25" t="s">
        <v>83</v>
      </c>
      <c r="BK168" s="216">
        <f>ROUND(I168*H168,2)</f>
        <v>0</v>
      </c>
      <c r="BL168" s="25" t="s">
        <v>95</v>
      </c>
      <c r="BM168" s="25" t="s">
        <v>403</v>
      </c>
    </row>
    <row r="169" spans="2:65" s="13" customFormat="1" ht="13.5">
      <c r="B169" s="231"/>
      <c r="C169" s="232"/>
      <c r="D169" s="217" t="s">
        <v>148</v>
      </c>
      <c r="E169" s="243" t="s">
        <v>23</v>
      </c>
      <c r="F169" s="244" t="s">
        <v>404</v>
      </c>
      <c r="G169" s="232"/>
      <c r="H169" s="245">
        <v>7.83</v>
      </c>
      <c r="I169" s="237"/>
      <c r="J169" s="232"/>
      <c r="K169" s="232"/>
      <c r="L169" s="238"/>
      <c r="M169" s="239"/>
      <c r="N169" s="240"/>
      <c r="O169" s="240"/>
      <c r="P169" s="240"/>
      <c r="Q169" s="240"/>
      <c r="R169" s="240"/>
      <c r="S169" s="240"/>
      <c r="T169" s="241"/>
      <c r="AT169" s="242" t="s">
        <v>148</v>
      </c>
      <c r="AU169" s="242" t="s">
        <v>85</v>
      </c>
      <c r="AV169" s="13" t="s">
        <v>85</v>
      </c>
      <c r="AW169" s="13" t="s">
        <v>40</v>
      </c>
      <c r="AX169" s="13" t="s">
        <v>83</v>
      </c>
      <c r="AY169" s="242" t="s">
        <v>138</v>
      </c>
    </row>
    <row r="170" spans="2:65" s="12" customFormat="1" ht="13.5">
      <c r="B170" s="220"/>
      <c r="C170" s="221"/>
      <c r="D170" s="233" t="s">
        <v>148</v>
      </c>
      <c r="E170" s="274" t="s">
        <v>23</v>
      </c>
      <c r="F170" s="275" t="s">
        <v>405</v>
      </c>
      <c r="G170" s="221"/>
      <c r="H170" s="276" t="s">
        <v>23</v>
      </c>
      <c r="I170" s="225"/>
      <c r="J170" s="221"/>
      <c r="K170" s="221"/>
      <c r="L170" s="226"/>
      <c r="M170" s="227"/>
      <c r="N170" s="228"/>
      <c r="O170" s="228"/>
      <c r="P170" s="228"/>
      <c r="Q170" s="228"/>
      <c r="R170" s="228"/>
      <c r="S170" s="228"/>
      <c r="T170" s="229"/>
      <c r="AT170" s="230" t="s">
        <v>148</v>
      </c>
      <c r="AU170" s="230" t="s">
        <v>85</v>
      </c>
      <c r="AV170" s="12" t="s">
        <v>83</v>
      </c>
      <c r="AW170" s="12" t="s">
        <v>40</v>
      </c>
      <c r="AX170" s="12" t="s">
        <v>76</v>
      </c>
      <c r="AY170" s="230" t="s">
        <v>138</v>
      </c>
    </row>
    <row r="171" spans="2:65" s="1" customFormat="1" ht="31.5" customHeight="1">
      <c r="B171" s="42"/>
      <c r="C171" s="205" t="s">
        <v>406</v>
      </c>
      <c r="D171" s="205" t="s">
        <v>140</v>
      </c>
      <c r="E171" s="206" t="s">
        <v>407</v>
      </c>
      <c r="F171" s="207" t="s">
        <v>408</v>
      </c>
      <c r="G171" s="208" t="s">
        <v>409</v>
      </c>
      <c r="H171" s="209">
        <v>20</v>
      </c>
      <c r="I171" s="210"/>
      <c r="J171" s="211">
        <f>ROUND(I171*H171,2)</f>
        <v>0</v>
      </c>
      <c r="K171" s="207" t="s">
        <v>144</v>
      </c>
      <c r="L171" s="62"/>
      <c r="M171" s="212" t="s">
        <v>23</v>
      </c>
      <c r="N171" s="213" t="s">
        <v>47</v>
      </c>
      <c r="O171" s="43"/>
      <c r="P171" s="214">
        <f>O171*H171</f>
        <v>0</v>
      </c>
      <c r="Q171" s="214">
        <v>0</v>
      </c>
      <c r="R171" s="214">
        <f>Q171*H171</f>
        <v>0</v>
      </c>
      <c r="S171" s="214">
        <v>0</v>
      </c>
      <c r="T171" s="215">
        <f>S171*H171</f>
        <v>0</v>
      </c>
      <c r="AR171" s="25" t="s">
        <v>95</v>
      </c>
      <c r="AT171" s="25" t="s">
        <v>140</v>
      </c>
      <c r="AU171" s="25" t="s">
        <v>85</v>
      </c>
      <c r="AY171" s="25" t="s">
        <v>138</v>
      </c>
      <c r="BE171" s="216">
        <f>IF(N171="základní",J171,0)</f>
        <v>0</v>
      </c>
      <c r="BF171" s="216">
        <f>IF(N171="snížená",J171,0)</f>
        <v>0</v>
      </c>
      <c r="BG171" s="216">
        <f>IF(N171="zákl. přenesená",J171,0)</f>
        <v>0</v>
      </c>
      <c r="BH171" s="216">
        <f>IF(N171="sníž. přenesená",J171,0)</f>
        <v>0</v>
      </c>
      <c r="BI171" s="216">
        <f>IF(N171="nulová",J171,0)</f>
        <v>0</v>
      </c>
      <c r="BJ171" s="25" t="s">
        <v>83</v>
      </c>
      <c r="BK171" s="216">
        <f>ROUND(I171*H171,2)</f>
        <v>0</v>
      </c>
      <c r="BL171" s="25" t="s">
        <v>95</v>
      </c>
      <c r="BM171" s="25" t="s">
        <v>410</v>
      </c>
    </row>
    <row r="172" spans="2:65" s="13" customFormat="1" ht="13.5">
      <c r="B172" s="231"/>
      <c r="C172" s="232"/>
      <c r="D172" s="233" t="s">
        <v>148</v>
      </c>
      <c r="E172" s="234" t="s">
        <v>23</v>
      </c>
      <c r="F172" s="235" t="s">
        <v>217</v>
      </c>
      <c r="G172" s="232"/>
      <c r="H172" s="236">
        <v>20</v>
      </c>
      <c r="I172" s="237"/>
      <c r="J172" s="232"/>
      <c r="K172" s="232"/>
      <c r="L172" s="238"/>
      <c r="M172" s="239"/>
      <c r="N172" s="240"/>
      <c r="O172" s="240"/>
      <c r="P172" s="240"/>
      <c r="Q172" s="240"/>
      <c r="R172" s="240"/>
      <c r="S172" s="240"/>
      <c r="T172" s="241"/>
      <c r="AT172" s="242" t="s">
        <v>148</v>
      </c>
      <c r="AU172" s="242" t="s">
        <v>85</v>
      </c>
      <c r="AV172" s="13" t="s">
        <v>85</v>
      </c>
      <c r="AW172" s="13" t="s">
        <v>40</v>
      </c>
      <c r="AX172" s="13" t="s">
        <v>83</v>
      </c>
      <c r="AY172" s="242" t="s">
        <v>138</v>
      </c>
    </row>
    <row r="173" spans="2:65" s="1" customFormat="1" ht="22.5" customHeight="1">
      <c r="B173" s="42"/>
      <c r="C173" s="264" t="s">
        <v>411</v>
      </c>
      <c r="D173" s="264" t="s">
        <v>246</v>
      </c>
      <c r="E173" s="265" t="s">
        <v>412</v>
      </c>
      <c r="F173" s="266" t="s">
        <v>413</v>
      </c>
      <c r="G173" s="267" t="s">
        <v>187</v>
      </c>
      <c r="H173" s="268">
        <v>4</v>
      </c>
      <c r="I173" s="269"/>
      <c r="J173" s="270">
        <f>ROUND(I173*H173,2)</f>
        <v>0</v>
      </c>
      <c r="K173" s="266" t="s">
        <v>144</v>
      </c>
      <c r="L173" s="271"/>
      <c r="M173" s="272" t="s">
        <v>23</v>
      </c>
      <c r="N173" s="273" t="s">
        <v>47</v>
      </c>
      <c r="O173" s="43"/>
      <c r="P173" s="214">
        <f>O173*H173</f>
        <v>0</v>
      </c>
      <c r="Q173" s="214">
        <v>0.22</v>
      </c>
      <c r="R173" s="214">
        <f>Q173*H173</f>
        <v>0.88</v>
      </c>
      <c r="S173" s="214">
        <v>0</v>
      </c>
      <c r="T173" s="215">
        <f>S173*H173</f>
        <v>0</v>
      </c>
      <c r="AR173" s="25" t="s">
        <v>224</v>
      </c>
      <c r="AT173" s="25" t="s">
        <v>246</v>
      </c>
      <c r="AU173" s="25" t="s">
        <v>85</v>
      </c>
      <c r="AY173" s="25" t="s">
        <v>138</v>
      </c>
      <c r="BE173" s="216">
        <f>IF(N173="základní",J173,0)</f>
        <v>0</v>
      </c>
      <c r="BF173" s="216">
        <f>IF(N173="snížená",J173,0)</f>
        <v>0</v>
      </c>
      <c r="BG173" s="216">
        <f>IF(N173="zákl. přenesená",J173,0)</f>
        <v>0</v>
      </c>
      <c r="BH173" s="216">
        <f>IF(N173="sníž. přenesená",J173,0)</f>
        <v>0</v>
      </c>
      <c r="BI173" s="216">
        <f>IF(N173="nulová",J173,0)</f>
        <v>0</v>
      </c>
      <c r="BJ173" s="25" t="s">
        <v>83</v>
      </c>
      <c r="BK173" s="216">
        <f>ROUND(I173*H173,2)</f>
        <v>0</v>
      </c>
      <c r="BL173" s="25" t="s">
        <v>95</v>
      </c>
      <c r="BM173" s="25" t="s">
        <v>414</v>
      </c>
    </row>
    <row r="174" spans="2:65" s="1" customFormat="1" ht="27">
      <c r="B174" s="42"/>
      <c r="C174" s="64"/>
      <c r="D174" s="217" t="s">
        <v>361</v>
      </c>
      <c r="E174" s="64"/>
      <c r="F174" s="218" t="s">
        <v>415</v>
      </c>
      <c r="G174" s="64"/>
      <c r="H174" s="64"/>
      <c r="I174" s="173"/>
      <c r="J174" s="64"/>
      <c r="K174" s="64"/>
      <c r="L174" s="62"/>
      <c r="M174" s="219"/>
      <c r="N174" s="43"/>
      <c r="O174" s="43"/>
      <c r="P174" s="43"/>
      <c r="Q174" s="43"/>
      <c r="R174" s="43"/>
      <c r="S174" s="43"/>
      <c r="T174" s="79"/>
      <c r="AT174" s="25" t="s">
        <v>361</v>
      </c>
      <c r="AU174" s="25" t="s">
        <v>85</v>
      </c>
    </row>
    <row r="175" spans="2:65" s="13" customFormat="1" ht="13.5">
      <c r="B175" s="231"/>
      <c r="C175" s="232"/>
      <c r="D175" s="217" t="s">
        <v>148</v>
      </c>
      <c r="E175" s="243" t="s">
        <v>23</v>
      </c>
      <c r="F175" s="244" t="s">
        <v>416</v>
      </c>
      <c r="G175" s="232"/>
      <c r="H175" s="245">
        <v>4</v>
      </c>
      <c r="I175" s="237"/>
      <c r="J175" s="232"/>
      <c r="K175" s="232"/>
      <c r="L175" s="238"/>
      <c r="M175" s="239"/>
      <c r="N175" s="240"/>
      <c r="O175" s="240"/>
      <c r="P175" s="240"/>
      <c r="Q175" s="240"/>
      <c r="R175" s="240"/>
      <c r="S175" s="240"/>
      <c r="T175" s="241"/>
      <c r="AT175" s="242" t="s">
        <v>148</v>
      </c>
      <c r="AU175" s="242" t="s">
        <v>85</v>
      </c>
      <c r="AV175" s="13" t="s">
        <v>85</v>
      </c>
      <c r="AW175" s="13" t="s">
        <v>40</v>
      </c>
      <c r="AX175" s="13" t="s">
        <v>76</v>
      </c>
      <c r="AY175" s="242" t="s">
        <v>138</v>
      </c>
    </row>
    <row r="176" spans="2:65" s="14" customFormat="1" ht="13.5">
      <c r="B176" s="246"/>
      <c r="C176" s="247"/>
      <c r="D176" s="233" t="s">
        <v>148</v>
      </c>
      <c r="E176" s="248" t="s">
        <v>23</v>
      </c>
      <c r="F176" s="249" t="s">
        <v>159</v>
      </c>
      <c r="G176" s="247"/>
      <c r="H176" s="250">
        <v>4</v>
      </c>
      <c r="I176" s="251"/>
      <c r="J176" s="247"/>
      <c r="K176" s="247"/>
      <c r="L176" s="252"/>
      <c r="M176" s="253"/>
      <c r="N176" s="254"/>
      <c r="O176" s="254"/>
      <c r="P176" s="254"/>
      <c r="Q176" s="254"/>
      <c r="R176" s="254"/>
      <c r="S176" s="254"/>
      <c r="T176" s="255"/>
      <c r="AT176" s="256" t="s">
        <v>148</v>
      </c>
      <c r="AU176" s="256" t="s">
        <v>85</v>
      </c>
      <c r="AV176" s="14" t="s">
        <v>95</v>
      </c>
      <c r="AW176" s="14" t="s">
        <v>40</v>
      </c>
      <c r="AX176" s="14" t="s">
        <v>83</v>
      </c>
      <c r="AY176" s="256" t="s">
        <v>138</v>
      </c>
    </row>
    <row r="177" spans="2:65" s="1" customFormat="1" ht="22.5" customHeight="1">
      <c r="B177" s="42"/>
      <c r="C177" s="264" t="s">
        <v>417</v>
      </c>
      <c r="D177" s="264" t="s">
        <v>246</v>
      </c>
      <c r="E177" s="265" t="s">
        <v>418</v>
      </c>
      <c r="F177" s="266" t="s">
        <v>419</v>
      </c>
      <c r="G177" s="267" t="s">
        <v>187</v>
      </c>
      <c r="H177" s="268">
        <v>1</v>
      </c>
      <c r="I177" s="269"/>
      <c r="J177" s="270">
        <f>ROUND(I177*H177,2)</f>
        <v>0</v>
      </c>
      <c r="K177" s="266" t="s">
        <v>144</v>
      </c>
      <c r="L177" s="271"/>
      <c r="M177" s="272" t="s">
        <v>23</v>
      </c>
      <c r="N177" s="273" t="s">
        <v>47</v>
      </c>
      <c r="O177" s="43"/>
      <c r="P177" s="214">
        <f>O177*H177</f>
        <v>0</v>
      </c>
      <c r="Q177" s="214">
        <v>0.21</v>
      </c>
      <c r="R177" s="214">
        <f>Q177*H177</f>
        <v>0.21</v>
      </c>
      <c r="S177" s="214">
        <v>0</v>
      </c>
      <c r="T177" s="215">
        <f>S177*H177</f>
        <v>0</v>
      </c>
      <c r="AR177" s="25" t="s">
        <v>224</v>
      </c>
      <c r="AT177" s="25" t="s">
        <v>246</v>
      </c>
      <c r="AU177" s="25" t="s">
        <v>85</v>
      </c>
      <c r="AY177" s="25" t="s">
        <v>138</v>
      </c>
      <c r="BE177" s="216">
        <f>IF(N177="základní",J177,0)</f>
        <v>0</v>
      </c>
      <c r="BF177" s="216">
        <f>IF(N177="snížená",J177,0)</f>
        <v>0</v>
      </c>
      <c r="BG177" s="216">
        <f>IF(N177="zákl. přenesená",J177,0)</f>
        <v>0</v>
      </c>
      <c r="BH177" s="216">
        <f>IF(N177="sníž. přenesená",J177,0)</f>
        <v>0</v>
      </c>
      <c r="BI177" s="216">
        <f>IF(N177="nulová",J177,0)</f>
        <v>0</v>
      </c>
      <c r="BJ177" s="25" t="s">
        <v>83</v>
      </c>
      <c r="BK177" s="216">
        <f>ROUND(I177*H177,2)</f>
        <v>0</v>
      </c>
      <c r="BL177" s="25" t="s">
        <v>95</v>
      </c>
      <c r="BM177" s="25" t="s">
        <v>420</v>
      </c>
    </row>
    <row r="178" spans="2:65" s="13" customFormat="1" ht="13.5">
      <c r="B178" s="231"/>
      <c r="C178" s="232"/>
      <c r="D178" s="233" t="s">
        <v>148</v>
      </c>
      <c r="E178" s="234" t="s">
        <v>23</v>
      </c>
      <c r="F178" s="235" t="s">
        <v>83</v>
      </c>
      <c r="G178" s="232"/>
      <c r="H178" s="236">
        <v>1</v>
      </c>
      <c r="I178" s="237"/>
      <c r="J178" s="232"/>
      <c r="K178" s="232"/>
      <c r="L178" s="238"/>
      <c r="M178" s="239"/>
      <c r="N178" s="240"/>
      <c r="O178" s="240"/>
      <c r="P178" s="240"/>
      <c r="Q178" s="240"/>
      <c r="R178" s="240"/>
      <c r="S178" s="240"/>
      <c r="T178" s="241"/>
      <c r="AT178" s="242" t="s">
        <v>148</v>
      </c>
      <c r="AU178" s="242" t="s">
        <v>85</v>
      </c>
      <c r="AV178" s="13" t="s">
        <v>85</v>
      </c>
      <c r="AW178" s="13" t="s">
        <v>40</v>
      </c>
      <c r="AX178" s="13" t="s">
        <v>83</v>
      </c>
      <c r="AY178" s="242" t="s">
        <v>138</v>
      </c>
    </row>
    <row r="179" spans="2:65" s="1" customFormat="1" ht="31.5" customHeight="1">
      <c r="B179" s="42"/>
      <c r="C179" s="205" t="s">
        <v>421</v>
      </c>
      <c r="D179" s="205" t="s">
        <v>140</v>
      </c>
      <c r="E179" s="206" t="s">
        <v>422</v>
      </c>
      <c r="F179" s="207" t="s">
        <v>423</v>
      </c>
      <c r="G179" s="208" t="s">
        <v>409</v>
      </c>
      <c r="H179" s="209">
        <v>45</v>
      </c>
      <c r="I179" s="210"/>
      <c r="J179" s="211">
        <f>ROUND(I179*H179,2)</f>
        <v>0</v>
      </c>
      <c r="K179" s="207" t="s">
        <v>144</v>
      </c>
      <c r="L179" s="62"/>
      <c r="M179" s="212" t="s">
        <v>23</v>
      </c>
      <c r="N179" s="213" t="s">
        <v>47</v>
      </c>
      <c r="O179" s="43"/>
      <c r="P179" s="214">
        <f>O179*H179</f>
        <v>0</v>
      </c>
      <c r="Q179" s="214">
        <v>0</v>
      </c>
      <c r="R179" s="214">
        <f>Q179*H179</f>
        <v>0</v>
      </c>
      <c r="S179" s="214">
        <v>0</v>
      </c>
      <c r="T179" s="215">
        <f>S179*H179</f>
        <v>0</v>
      </c>
      <c r="AR179" s="25" t="s">
        <v>95</v>
      </c>
      <c r="AT179" s="25" t="s">
        <v>140</v>
      </c>
      <c r="AU179" s="25" t="s">
        <v>85</v>
      </c>
      <c r="AY179" s="25" t="s">
        <v>138</v>
      </c>
      <c r="BE179" s="216">
        <f>IF(N179="základní",J179,0)</f>
        <v>0</v>
      </c>
      <c r="BF179" s="216">
        <f>IF(N179="snížená",J179,0)</f>
        <v>0</v>
      </c>
      <c r="BG179" s="216">
        <f>IF(N179="zákl. přenesená",J179,0)</f>
        <v>0</v>
      </c>
      <c r="BH179" s="216">
        <f>IF(N179="sníž. přenesená",J179,0)</f>
        <v>0</v>
      </c>
      <c r="BI179" s="216">
        <f>IF(N179="nulová",J179,0)</f>
        <v>0</v>
      </c>
      <c r="BJ179" s="25" t="s">
        <v>83</v>
      </c>
      <c r="BK179" s="216">
        <f>ROUND(I179*H179,2)</f>
        <v>0</v>
      </c>
      <c r="BL179" s="25" t="s">
        <v>95</v>
      </c>
      <c r="BM179" s="25" t="s">
        <v>424</v>
      </c>
    </row>
    <row r="180" spans="2:65" s="1" customFormat="1" ht="31.5" customHeight="1">
      <c r="B180" s="42"/>
      <c r="C180" s="205" t="s">
        <v>425</v>
      </c>
      <c r="D180" s="205" t="s">
        <v>140</v>
      </c>
      <c r="E180" s="206" t="s">
        <v>426</v>
      </c>
      <c r="F180" s="207" t="s">
        <v>427</v>
      </c>
      <c r="G180" s="208" t="s">
        <v>409</v>
      </c>
      <c r="H180" s="209">
        <v>45</v>
      </c>
      <c r="I180" s="210"/>
      <c r="J180" s="211">
        <f>ROUND(I180*H180,2)</f>
        <v>0</v>
      </c>
      <c r="K180" s="207" t="s">
        <v>144</v>
      </c>
      <c r="L180" s="62"/>
      <c r="M180" s="212" t="s">
        <v>23</v>
      </c>
      <c r="N180" s="213" t="s">
        <v>47</v>
      </c>
      <c r="O180" s="43"/>
      <c r="P180" s="214">
        <f>O180*H180</f>
        <v>0</v>
      </c>
      <c r="Q180" s="214">
        <v>0</v>
      </c>
      <c r="R180" s="214">
        <f>Q180*H180</f>
        <v>0</v>
      </c>
      <c r="S180" s="214">
        <v>0</v>
      </c>
      <c r="T180" s="215">
        <f>S180*H180</f>
        <v>0</v>
      </c>
      <c r="AR180" s="25" t="s">
        <v>95</v>
      </c>
      <c r="AT180" s="25" t="s">
        <v>140</v>
      </c>
      <c r="AU180" s="25" t="s">
        <v>85</v>
      </c>
      <c r="AY180" s="25" t="s">
        <v>138</v>
      </c>
      <c r="BE180" s="216">
        <f>IF(N180="základní",J180,0)</f>
        <v>0</v>
      </c>
      <c r="BF180" s="216">
        <f>IF(N180="snížená",J180,0)</f>
        <v>0</v>
      </c>
      <c r="BG180" s="216">
        <f>IF(N180="zákl. přenesená",J180,0)</f>
        <v>0</v>
      </c>
      <c r="BH180" s="216">
        <f>IF(N180="sníž. přenesená",J180,0)</f>
        <v>0</v>
      </c>
      <c r="BI180" s="216">
        <f>IF(N180="nulová",J180,0)</f>
        <v>0</v>
      </c>
      <c r="BJ180" s="25" t="s">
        <v>83</v>
      </c>
      <c r="BK180" s="216">
        <f>ROUND(I180*H180,2)</f>
        <v>0</v>
      </c>
      <c r="BL180" s="25" t="s">
        <v>95</v>
      </c>
      <c r="BM180" s="25" t="s">
        <v>428</v>
      </c>
    </row>
    <row r="181" spans="2:65" s="1" customFormat="1" ht="22.5" customHeight="1">
      <c r="B181" s="42"/>
      <c r="C181" s="264" t="s">
        <v>429</v>
      </c>
      <c r="D181" s="264" t="s">
        <v>246</v>
      </c>
      <c r="E181" s="265" t="s">
        <v>430</v>
      </c>
      <c r="F181" s="266" t="s">
        <v>431</v>
      </c>
      <c r="G181" s="267" t="s">
        <v>409</v>
      </c>
      <c r="H181" s="268">
        <v>45</v>
      </c>
      <c r="I181" s="269"/>
      <c r="J181" s="270">
        <f>ROUND(I181*H181,2)</f>
        <v>0</v>
      </c>
      <c r="K181" s="266" t="s">
        <v>23</v>
      </c>
      <c r="L181" s="271"/>
      <c r="M181" s="272" t="s">
        <v>23</v>
      </c>
      <c r="N181" s="273" t="s">
        <v>47</v>
      </c>
      <c r="O181" s="43"/>
      <c r="P181" s="214">
        <f>O181*H181</f>
        <v>0</v>
      </c>
      <c r="Q181" s="214">
        <v>8.9999999999999993E-3</v>
      </c>
      <c r="R181" s="214">
        <f>Q181*H181</f>
        <v>0.40499999999999997</v>
      </c>
      <c r="S181" s="214">
        <v>0</v>
      </c>
      <c r="T181" s="215">
        <f>S181*H181</f>
        <v>0</v>
      </c>
      <c r="AR181" s="25" t="s">
        <v>224</v>
      </c>
      <c r="AT181" s="25" t="s">
        <v>246</v>
      </c>
      <c r="AU181" s="25" t="s">
        <v>85</v>
      </c>
      <c r="AY181" s="25" t="s">
        <v>138</v>
      </c>
      <c r="BE181" s="216">
        <f>IF(N181="základní",J181,0)</f>
        <v>0</v>
      </c>
      <c r="BF181" s="216">
        <f>IF(N181="snížená",J181,0)</f>
        <v>0</v>
      </c>
      <c r="BG181" s="216">
        <f>IF(N181="zákl. přenesená",J181,0)</f>
        <v>0</v>
      </c>
      <c r="BH181" s="216">
        <f>IF(N181="sníž. přenesená",J181,0)</f>
        <v>0</v>
      </c>
      <c r="BI181" s="216">
        <f>IF(N181="nulová",J181,0)</f>
        <v>0</v>
      </c>
      <c r="BJ181" s="25" t="s">
        <v>83</v>
      </c>
      <c r="BK181" s="216">
        <f>ROUND(I181*H181,2)</f>
        <v>0</v>
      </c>
      <c r="BL181" s="25" t="s">
        <v>95</v>
      </c>
      <c r="BM181" s="25" t="s">
        <v>432</v>
      </c>
    </row>
    <row r="182" spans="2:65" s="1" customFormat="1" ht="40.5">
      <c r="B182" s="42"/>
      <c r="C182" s="64"/>
      <c r="D182" s="233" t="s">
        <v>361</v>
      </c>
      <c r="E182" s="64"/>
      <c r="F182" s="257" t="s">
        <v>433</v>
      </c>
      <c r="G182" s="64"/>
      <c r="H182" s="64"/>
      <c r="I182" s="173"/>
      <c r="J182" s="64"/>
      <c r="K182" s="64"/>
      <c r="L182" s="62"/>
      <c r="M182" s="219"/>
      <c r="N182" s="43"/>
      <c r="O182" s="43"/>
      <c r="P182" s="43"/>
      <c r="Q182" s="43"/>
      <c r="R182" s="43"/>
      <c r="S182" s="43"/>
      <c r="T182" s="79"/>
      <c r="AT182" s="25" t="s">
        <v>361</v>
      </c>
      <c r="AU182" s="25" t="s">
        <v>85</v>
      </c>
    </row>
    <row r="183" spans="2:65" s="1" customFormat="1" ht="31.5" customHeight="1">
      <c r="B183" s="42"/>
      <c r="C183" s="205" t="s">
        <v>434</v>
      </c>
      <c r="D183" s="205" t="s">
        <v>140</v>
      </c>
      <c r="E183" s="206" t="s">
        <v>435</v>
      </c>
      <c r="F183" s="207" t="s">
        <v>436</v>
      </c>
      <c r="G183" s="208" t="s">
        <v>409</v>
      </c>
      <c r="H183" s="209">
        <v>20</v>
      </c>
      <c r="I183" s="210"/>
      <c r="J183" s="211">
        <f>ROUND(I183*H183,2)</f>
        <v>0</v>
      </c>
      <c r="K183" s="207" t="s">
        <v>144</v>
      </c>
      <c r="L183" s="62"/>
      <c r="M183" s="212" t="s">
        <v>23</v>
      </c>
      <c r="N183" s="213" t="s">
        <v>47</v>
      </c>
      <c r="O183" s="43"/>
      <c r="P183" s="214">
        <f>O183*H183</f>
        <v>0</v>
      </c>
      <c r="Q183" s="214">
        <v>0</v>
      </c>
      <c r="R183" s="214">
        <f>Q183*H183</f>
        <v>0</v>
      </c>
      <c r="S183" s="214">
        <v>0</v>
      </c>
      <c r="T183" s="215">
        <f>S183*H183</f>
        <v>0</v>
      </c>
      <c r="AR183" s="25" t="s">
        <v>95</v>
      </c>
      <c r="AT183" s="25" t="s">
        <v>140</v>
      </c>
      <c r="AU183" s="25" t="s">
        <v>85</v>
      </c>
      <c r="AY183" s="25" t="s">
        <v>138</v>
      </c>
      <c r="BE183" s="216">
        <f>IF(N183="základní",J183,0)</f>
        <v>0</v>
      </c>
      <c r="BF183" s="216">
        <f>IF(N183="snížená",J183,0)</f>
        <v>0</v>
      </c>
      <c r="BG183" s="216">
        <f>IF(N183="zákl. přenesená",J183,0)</f>
        <v>0</v>
      </c>
      <c r="BH183" s="216">
        <f>IF(N183="sníž. přenesená",J183,0)</f>
        <v>0</v>
      </c>
      <c r="BI183" s="216">
        <f>IF(N183="nulová",J183,0)</f>
        <v>0</v>
      </c>
      <c r="BJ183" s="25" t="s">
        <v>83</v>
      </c>
      <c r="BK183" s="216">
        <f>ROUND(I183*H183,2)</f>
        <v>0</v>
      </c>
      <c r="BL183" s="25" t="s">
        <v>95</v>
      </c>
      <c r="BM183" s="25" t="s">
        <v>437</v>
      </c>
    </row>
    <row r="184" spans="2:65" s="1" customFormat="1" ht="22.5" customHeight="1">
      <c r="B184" s="42"/>
      <c r="C184" s="264" t="s">
        <v>438</v>
      </c>
      <c r="D184" s="264" t="s">
        <v>246</v>
      </c>
      <c r="E184" s="265" t="s">
        <v>439</v>
      </c>
      <c r="F184" s="266" t="s">
        <v>440</v>
      </c>
      <c r="G184" s="267" t="s">
        <v>409</v>
      </c>
      <c r="H184" s="268">
        <v>20</v>
      </c>
      <c r="I184" s="269"/>
      <c r="J184" s="270">
        <f>ROUND(I184*H184,2)</f>
        <v>0</v>
      </c>
      <c r="K184" s="266" t="s">
        <v>23</v>
      </c>
      <c r="L184" s="271"/>
      <c r="M184" s="272" t="s">
        <v>23</v>
      </c>
      <c r="N184" s="273" t="s">
        <v>47</v>
      </c>
      <c r="O184" s="43"/>
      <c r="P184" s="214">
        <f>O184*H184</f>
        <v>0</v>
      </c>
      <c r="Q184" s="214">
        <v>2E-3</v>
      </c>
      <c r="R184" s="214">
        <f>Q184*H184</f>
        <v>0.04</v>
      </c>
      <c r="S184" s="214">
        <v>0</v>
      </c>
      <c r="T184" s="215">
        <f>S184*H184</f>
        <v>0</v>
      </c>
      <c r="AR184" s="25" t="s">
        <v>224</v>
      </c>
      <c r="AT184" s="25" t="s">
        <v>246</v>
      </c>
      <c r="AU184" s="25" t="s">
        <v>85</v>
      </c>
      <c r="AY184" s="25" t="s">
        <v>138</v>
      </c>
      <c r="BE184" s="216">
        <f>IF(N184="základní",J184,0)</f>
        <v>0</v>
      </c>
      <c r="BF184" s="216">
        <f>IF(N184="snížená",J184,0)</f>
        <v>0</v>
      </c>
      <c r="BG184" s="216">
        <f>IF(N184="zákl. přenesená",J184,0)</f>
        <v>0</v>
      </c>
      <c r="BH184" s="216">
        <f>IF(N184="sníž. přenesená",J184,0)</f>
        <v>0</v>
      </c>
      <c r="BI184" s="216">
        <f>IF(N184="nulová",J184,0)</f>
        <v>0</v>
      </c>
      <c r="BJ184" s="25" t="s">
        <v>83</v>
      </c>
      <c r="BK184" s="216">
        <f>ROUND(I184*H184,2)</f>
        <v>0</v>
      </c>
      <c r="BL184" s="25" t="s">
        <v>95</v>
      </c>
      <c r="BM184" s="25" t="s">
        <v>441</v>
      </c>
    </row>
    <row r="185" spans="2:65" s="1" customFormat="1" ht="40.5">
      <c r="B185" s="42"/>
      <c r="C185" s="64"/>
      <c r="D185" s="217" t="s">
        <v>361</v>
      </c>
      <c r="E185" s="64"/>
      <c r="F185" s="218" t="s">
        <v>433</v>
      </c>
      <c r="G185" s="64"/>
      <c r="H185" s="64"/>
      <c r="I185" s="173"/>
      <c r="J185" s="64"/>
      <c r="K185" s="64"/>
      <c r="L185" s="62"/>
      <c r="M185" s="219"/>
      <c r="N185" s="43"/>
      <c r="O185" s="43"/>
      <c r="P185" s="43"/>
      <c r="Q185" s="43"/>
      <c r="R185" s="43"/>
      <c r="S185" s="43"/>
      <c r="T185" s="79"/>
      <c r="AT185" s="25" t="s">
        <v>361</v>
      </c>
      <c r="AU185" s="25" t="s">
        <v>85</v>
      </c>
    </row>
    <row r="186" spans="2:65" s="12" customFormat="1" ht="27">
      <c r="B186" s="220"/>
      <c r="C186" s="221"/>
      <c r="D186" s="217" t="s">
        <v>148</v>
      </c>
      <c r="E186" s="222" t="s">
        <v>23</v>
      </c>
      <c r="F186" s="223" t="s">
        <v>442</v>
      </c>
      <c r="G186" s="221"/>
      <c r="H186" s="224" t="s">
        <v>23</v>
      </c>
      <c r="I186" s="225"/>
      <c r="J186" s="221"/>
      <c r="K186" s="221"/>
      <c r="L186" s="226"/>
      <c r="M186" s="227"/>
      <c r="N186" s="228"/>
      <c r="O186" s="228"/>
      <c r="P186" s="228"/>
      <c r="Q186" s="228"/>
      <c r="R186" s="228"/>
      <c r="S186" s="228"/>
      <c r="T186" s="229"/>
      <c r="AT186" s="230" t="s">
        <v>148</v>
      </c>
      <c r="AU186" s="230" t="s">
        <v>85</v>
      </c>
      <c r="AV186" s="12" t="s">
        <v>83</v>
      </c>
      <c r="AW186" s="12" t="s">
        <v>40</v>
      </c>
      <c r="AX186" s="12" t="s">
        <v>76</v>
      </c>
      <c r="AY186" s="230" t="s">
        <v>138</v>
      </c>
    </row>
    <row r="187" spans="2:65" s="12" customFormat="1" ht="27">
      <c r="B187" s="220"/>
      <c r="C187" s="221"/>
      <c r="D187" s="217" t="s">
        <v>148</v>
      </c>
      <c r="E187" s="222" t="s">
        <v>23</v>
      </c>
      <c r="F187" s="223" t="s">
        <v>443</v>
      </c>
      <c r="G187" s="221"/>
      <c r="H187" s="224" t="s">
        <v>23</v>
      </c>
      <c r="I187" s="225"/>
      <c r="J187" s="221"/>
      <c r="K187" s="221"/>
      <c r="L187" s="226"/>
      <c r="M187" s="227"/>
      <c r="N187" s="228"/>
      <c r="O187" s="228"/>
      <c r="P187" s="228"/>
      <c r="Q187" s="228"/>
      <c r="R187" s="228"/>
      <c r="S187" s="228"/>
      <c r="T187" s="229"/>
      <c r="AT187" s="230" t="s">
        <v>148</v>
      </c>
      <c r="AU187" s="230" t="s">
        <v>85</v>
      </c>
      <c r="AV187" s="12" t="s">
        <v>83</v>
      </c>
      <c r="AW187" s="12" t="s">
        <v>40</v>
      </c>
      <c r="AX187" s="12" t="s">
        <v>76</v>
      </c>
      <c r="AY187" s="230" t="s">
        <v>138</v>
      </c>
    </row>
    <row r="188" spans="2:65" s="13" customFormat="1" ht="13.5">
      <c r="B188" s="231"/>
      <c r="C188" s="232"/>
      <c r="D188" s="217" t="s">
        <v>148</v>
      </c>
      <c r="E188" s="243" t="s">
        <v>23</v>
      </c>
      <c r="F188" s="244" t="s">
        <v>217</v>
      </c>
      <c r="G188" s="232"/>
      <c r="H188" s="245">
        <v>20</v>
      </c>
      <c r="I188" s="237"/>
      <c r="J188" s="232"/>
      <c r="K188" s="232"/>
      <c r="L188" s="238"/>
      <c r="M188" s="239"/>
      <c r="N188" s="240"/>
      <c r="O188" s="240"/>
      <c r="P188" s="240"/>
      <c r="Q188" s="240"/>
      <c r="R188" s="240"/>
      <c r="S188" s="240"/>
      <c r="T188" s="241"/>
      <c r="AT188" s="242" t="s">
        <v>148</v>
      </c>
      <c r="AU188" s="242" t="s">
        <v>85</v>
      </c>
      <c r="AV188" s="13" t="s">
        <v>85</v>
      </c>
      <c r="AW188" s="13" t="s">
        <v>40</v>
      </c>
      <c r="AX188" s="13" t="s">
        <v>76</v>
      </c>
      <c r="AY188" s="242" t="s">
        <v>138</v>
      </c>
    </row>
    <row r="189" spans="2:65" s="14" customFormat="1" ht="13.5">
      <c r="B189" s="246"/>
      <c r="C189" s="247"/>
      <c r="D189" s="233" t="s">
        <v>148</v>
      </c>
      <c r="E189" s="248" t="s">
        <v>23</v>
      </c>
      <c r="F189" s="249" t="s">
        <v>159</v>
      </c>
      <c r="G189" s="247"/>
      <c r="H189" s="250">
        <v>20</v>
      </c>
      <c r="I189" s="251"/>
      <c r="J189" s="247"/>
      <c r="K189" s="247"/>
      <c r="L189" s="252"/>
      <c r="M189" s="253"/>
      <c r="N189" s="254"/>
      <c r="O189" s="254"/>
      <c r="P189" s="254"/>
      <c r="Q189" s="254"/>
      <c r="R189" s="254"/>
      <c r="S189" s="254"/>
      <c r="T189" s="255"/>
      <c r="AT189" s="256" t="s">
        <v>148</v>
      </c>
      <c r="AU189" s="256" t="s">
        <v>85</v>
      </c>
      <c r="AV189" s="14" t="s">
        <v>95</v>
      </c>
      <c r="AW189" s="14" t="s">
        <v>40</v>
      </c>
      <c r="AX189" s="14" t="s">
        <v>83</v>
      </c>
      <c r="AY189" s="256" t="s">
        <v>138</v>
      </c>
    </row>
    <row r="190" spans="2:65" s="1" customFormat="1" ht="22.5" customHeight="1">
      <c r="B190" s="42"/>
      <c r="C190" s="205" t="s">
        <v>444</v>
      </c>
      <c r="D190" s="205" t="s">
        <v>140</v>
      </c>
      <c r="E190" s="206" t="s">
        <v>445</v>
      </c>
      <c r="F190" s="207" t="s">
        <v>446</v>
      </c>
      <c r="G190" s="208" t="s">
        <v>155</v>
      </c>
      <c r="H190" s="209">
        <v>135</v>
      </c>
      <c r="I190" s="210"/>
      <c r="J190" s="211">
        <f>ROUND(I190*H190,2)</f>
        <v>0</v>
      </c>
      <c r="K190" s="207" t="s">
        <v>23</v>
      </c>
      <c r="L190" s="62"/>
      <c r="M190" s="212" t="s">
        <v>23</v>
      </c>
      <c r="N190" s="213" t="s">
        <v>47</v>
      </c>
      <c r="O190" s="43"/>
      <c r="P190" s="214">
        <f>O190*H190</f>
        <v>0</v>
      </c>
      <c r="Q190" s="214">
        <v>0</v>
      </c>
      <c r="R190" s="214">
        <f>Q190*H190</f>
        <v>0</v>
      </c>
      <c r="S190" s="214">
        <v>0</v>
      </c>
      <c r="T190" s="215">
        <f>S190*H190</f>
        <v>0</v>
      </c>
      <c r="AR190" s="25" t="s">
        <v>95</v>
      </c>
      <c r="AT190" s="25" t="s">
        <v>140</v>
      </c>
      <c r="AU190" s="25" t="s">
        <v>85</v>
      </c>
      <c r="AY190" s="25" t="s">
        <v>138</v>
      </c>
      <c r="BE190" s="216">
        <f>IF(N190="základní",J190,0)</f>
        <v>0</v>
      </c>
      <c r="BF190" s="216">
        <f>IF(N190="snížená",J190,0)</f>
        <v>0</v>
      </c>
      <c r="BG190" s="216">
        <f>IF(N190="zákl. přenesená",J190,0)</f>
        <v>0</v>
      </c>
      <c r="BH190" s="216">
        <f>IF(N190="sníž. přenesená",J190,0)</f>
        <v>0</v>
      </c>
      <c r="BI190" s="216">
        <f>IF(N190="nulová",J190,0)</f>
        <v>0</v>
      </c>
      <c r="BJ190" s="25" t="s">
        <v>83</v>
      </c>
      <c r="BK190" s="216">
        <f>ROUND(I190*H190,2)</f>
        <v>0</v>
      </c>
      <c r="BL190" s="25" t="s">
        <v>95</v>
      </c>
      <c r="BM190" s="25" t="s">
        <v>447</v>
      </c>
    </row>
    <row r="191" spans="2:65" s="1" customFormat="1" ht="31.5" customHeight="1">
      <c r="B191" s="42"/>
      <c r="C191" s="205" t="s">
        <v>448</v>
      </c>
      <c r="D191" s="205" t="s">
        <v>140</v>
      </c>
      <c r="E191" s="206" t="s">
        <v>449</v>
      </c>
      <c r="F191" s="207" t="s">
        <v>450</v>
      </c>
      <c r="G191" s="208" t="s">
        <v>220</v>
      </c>
      <c r="H191" s="209">
        <v>7</v>
      </c>
      <c r="I191" s="210"/>
      <c r="J191" s="211">
        <f>ROUND(I191*H191,2)</f>
        <v>0</v>
      </c>
      <c r="K191" s="207" t="s">
        <v>144</v>
      </c>
      <c r="L191" s="62"/>
      <c r="M191" s="212" t="s">
        <v>23</v>
      </c>
      <c r="N191" s="213" t="s">
        <v>47</v>
      </c>
      <c r="O191" s="43"/>
      <c r="P191" s="214">
        <f>O191*H191</f>
        <v>0</v>
      </c>
      <c r="Q191" s="214">
        <v>1.2800000000000001E-3</v>
      </c>
      <c r="R191" s="214">
        <f>Q191*H191</f>
        <v>8.9600000000000009E-3</v>
      </c>
      <c r="S191" s="214">
        <v>0</v>
      </c>
      <c r="T191" s="215">
        <f>S191*H191</f>
        <v>0</v>
      </c>
      <c r="AR191" s="25" t="s">
        <v>95</v>
      </c>
      <c r="AT191" s="25" t="s">
        <v>140</v>
      </c>
      <c r="AU191" s="25" t="s">
        <v>85</v>
      </c>
      <c r="AY191" s="25" t="s">
        <v>138</v>
      </c>
      <c r="BE191" s="216">
        <f>IF(N191="základní",J191,0)</f>
        <v>0</v>
      </c>
      <c r="BF191" s="216">
        <f>IF(N191="snížená",J191,0)</f>
        <v>0</v>
      </c>
      <c r="BG191" s="216">
        <f>IF(N191="zákl. přenesená",J191,0)</f>
        <v>0</v>
      </c>
      <c r="BH191" s="216">
        <f>IF(N191="sníž. přenesená",J191,0)</f>
        <v>0</v>
      </c>
      <c r="BI191" s="216">
        <f>IF(N191="nulová",J191,0)</f>
        <v>0</v>
      </c>
      <c r="BJ191" s="25" t="s">
        <v>83</v>
      </c>
      <c r="BK191" s="216">
        <f>ROUND(I191*H191,2)</f>
        <v>0</v>
      </c>
      <c r="BL191" s="25" t="s">
        <v>95</v>
      </c>
      <c r="BM191" s="25" t="s">
        <v>451</v>
      </c>
    </row>
    <row r="192" spans="2:65" s="12" customFormat="1" ht="13.5">
      <c r="B192" s="220"/>
      <c r="C192" s="221"/>
      <c r="D192" s="217" t="s">
        <v>148</v>
      </c>
      <c r="E192" s="222" t="s">
        <v>23</v>
      </c>
      <c r="F192" s="223" t="s">
        <v>452</v>
      </c>
      <c r="G192" s="221"/>
      <c r="H192" s="224" t="s">
        <v>23</v>
      </c>
      <c r="I192" s="225"/>
      <c r="J192" s="221"/>
      <c r="K192" s="221"/>
      <c r="L192" s="226"/>
      <c r="M192" s="227"/>
      <c r="N192" s="228"/>
      <c r="O192" s="228"/>
      <c r="P192" s="228"/>
      <c r="Q192" s="228"/>
      <c r="R192" s="228"/>
      <c r="S192" s="228"/>
      <c r="T192" s="229"/>
      <c r="AT192" s="230" t="s">
        <v>148</v>
      </c>
      <c r="AU192" s="230" t="s">
        <v>85</v>
      </c>
      <c r="AV192" s="12" t="s">
        <v>83</v>
      </c>
      <c r="AW192" s="12" t="s">
        <v>40</v>
      </c>
      <c r="AX192" s="12" t="s">
        <v>76</v>
      </c>
      <c r="AY192" s="230" t="s">
        <v>138</v>
      </c>
    </row>
    <row r="193" spans="2:65" s="13" customFormat="1" ht="13.5">
      <c r="B193" s="231"/>
      <c r="C193" s="232"/>
      <c r="D193" s="217" t="s">
        <v>148</v>
      </c>
      <c r="E193" s="243" t="s">
        <v>23</v>
      </c>
      <c r="F193" s="244" t="s">
        <v>453</v>
      </c>
      <c r="G193" s="232"/>
      <c r="H193" s="245">
        <v>7</v>
      </c>
      <c r="I193" s="237"/>
      <c r="J193" s="232"/>
      <c r="K193" s="232"/>
      <c r="L193" s="238"/>
      <c r="M193" s="239"/>
      <c r="N193" s="240"/>
      <c r="O193" s="240"/>
      <c r="P193" s="240"/>
      <c r="Q193" s="240"/>
      <c r="R193" s="240"/>
      <c r="S193" s="240"/>
      <c r="T193" s="241"/>
      <c r="AT193" s="242" t="s">
        <v>148</v>
      </c>
      <c r="AU193" s="242" t="s">
        <v>85</v>
      </c>
      <c r="AV193" s="13" t="s">
        <v>85</v>
      </c>
      <c r="AW193" s="13" t="s">
        <v>40</v>
      </c>
      <c r="AX193" s="13" t="s">
        <v>83</v>
      </c>
      <c r="AY193" s="242" t="s">
        <v>138</v>
      </c>
    </row>
    <row r="194" spans="2:65" s="11" customFormat="1" ht="29.85" customHeight="1">
      <c r="B194" s="188"/>
      <c r="C194" s="189"/>
      <c r="D194" s="202" t="s">
        <v>75</v>
      </c>
      <c r="E194" s="203" t="s">
        <v>184</v>
      </c>
      <c r="F194" s="203" t="s">
        <v>454</v>
      </c>
      <c r="G194" s="189"/>
      <c r="H194" s="189"/>
      <c r="I194" s="192"/>
      <c r="J194" s="204">
        <f>BK194</f>
        <v>0</v>
      </c>
      <c r="K194" s="189"/>
      <c r="L194" s="194"/>
      <c r="M194" s="195"/>
      <c r="N194" s="196"/>
      <c r="O194" s="196"/>
      <c r="P194" s="197">
        <f>SUM(P195:P227)</f>
        <v>0</v>
      </c>
      <c r="Q194" s="196"/>
      <c r="R194" s="197">
        <f>SUM(R195:R227)</f>
        <v>78.108235500000006</v>
      </c>
      <c r="S194" s="196"/>
      <c r="T194" s="198">
        <f>SUM(T195:T227)</f>
        <v>0</v>
      </c>
      <c r="AR194" s="199" t="s">
        <v>83</v>
      </c>
      <c r="AT194" s="200" t="s">
        <v>75</v>
      </c>
      <c r="AU194" s="200" t="s">
        <v>83</v>
      </c>
      <c r="AY194" s="199" t="s">
        <v>138</v>
      </c>
      <c r="BK194" s="201">
        <f>SUM(BK195:BK227)</f>
        <v>0</v>
      </c>
    </row>
    <row r="195" spans="2:65" s="1" customFormat="1" ht="31.5" customHeight="1">
      <c r="B195" s="42"/>
      <c r="C195" s="205" t="s">
        <v>168</v>
      </c>
      <c r="D195" s="205" t="s">
        <v>140</v>
      </c>
      <c r="E195" s="206" t="s">
        <v>455</v>
      </c>
      <c r="F195" s="207" t="s">
        <v>456</v>
      </c>
      <c r="G195" s="208" t="s">
        <v>155</v>
      </c>
      <c r="H195" s="209">
        <v>82.31</v>
      </c>
      <c r="I195" s="210"/>
      <c r="J195" s="211">
        <f>ROUND(I195*H195,2)</f>
        <v>0</v>
      </c>
      <c r="K195" s="207" t="s">
        <v>144</v>
      </c>
      <c r="L195" s="62"/>
      <c r="M195" s="212" t="s">
        <v>23</v>
      </c>
      <c r="N195" s="213" t="s">
        <v>47</v>
      </c>
      <c r="O195" s="43"/>
      <c r="P195" s="214">
        <f>O195*H195</f>
        <v>0</v>
      </c>
      <c r="Q195" s="214">
        <v>0</v>
      </c>
      <c r="R195" s="214">
        <f>Q195*H195</f>
        <v>0</v>
      </c>
      <c r="S195" s="214">
        <v>0</v>
      </c>
      <c r="T195" s="215">
        <f>S195*H195</f>
        <v>0</v>
      </c>
      <c r="AR195" s="25" t="s">
        <v>95</v>
      </c>
      <c r="AT195" s="25" t="s">
        <v>140</v>
      </c>
      <c r="AU195" s="25" t="s">
        <v>85</v>
      </c>
      <c r="AY195" s="25" t="s">
        <v>138</v>
      </c>
      <c r="BE195" s="216">
        <f>IF(N195="základní",J195,0)</f>
        <v>0</v>
      </c>
      <c r="BF195" s="216">
        <f>IF(N195="snížená",J195,0)</f>
        <v>0</v>
      </c>
      <c r="BG195" s="216">
        <f>IF(N195="zákl. přenesená",J195,0)</f>
        <v>0</v>
      </c>
      <c r="BH195" s="216">
        <f>IF(N195="sníž. přenesená",J195,0)</f>
        <v>0</v>
      </c>
      <c r="BI195" s="216">
        <f>IF(N195="nulová",J195,0)</f>
        <v>0</v>
      </c>
      <c r="BJ195" s="25" t="s">
        <v>83</v>
      </c>
      <c r="BK195" s="216">
        <f>ROUND(I195*H195,2)</f>
        <v>0</v>
      </c>
      <c r="BL195" s="25" t="s">
        <v>95</v>
      </c>
      <c r="BM195" s="25" t="s">
        <v>457</v>
      </c>
    </row>
    <row r="196" spans="2:65" s="13" customFormat="1" ht="13.5">
      <c r="B196" s="231"/>
      <c r="C196" s="232"/>
      <c r="D196" s="217" t="s">
        <v>148</v>
      </c>
      <c r="E196" s="243" t="s">
        <v>23</v>
      </c>
      <c r="F196" s="244" t="s">
        <v>458</v>
      </c>
      <c r="G196" s="232"/>
      <c r="H196" s="245">
        <v>71.900000000000006</v>
      </c>
      <c r="I196" s="237"/>
      <c r="J196" s="232"/>
      <c r="K196" s="232"/>
      <c r="L196" s="238"/>
      <c r="M196" s="239"/>
      <c r="N196" s="240"/>
      <c r="O196" s="240"/>
      <c r="P196" s="240"/>
      <c r="Q196" s="240"/>
      <c r="R196" s="240"/>
      <c r="S196" s="240"/>
      <c r="T196" s="241"/>
      <c r="AT196" s="242" t="s">
        <v>148</v>
      </c>
      <c r="AU196" s="242" t="s">
        <v>85</v>
      </c>
      <c r="AV196" s="13" t="s">
        <v>85</v>
      </c>
      <c r="AW196" s="13" t="s">
        <v>40</v>
      </c>
      <c r="AX196" s="13" t="s">
        <v>76</v>
      </c>
      <c r="AY196" s="242" t="s">
        <v>138</v>
      </c>
    </row>
    <row r="197" spans="2:65" s="13" customFormat="1" ht="13.5">
      <c r="B197" s="231"/>
      <c r="C197" s="232"/>
      <c r="D197" s="217" t="s">
        <v>148</v>
      </c>
      <c r="E197" s="243" t="s">
        <v>23</v>
      </c>
      <c r="F197" s="244" t="s">
        <v>459</v>
      </c>
      <c r="G197" s="232"/>
      <c r="H197" s="245">
        <v>10.41</v>
      </c>
      <c r="I197" s="237"/>
      <c r="J197" s="232"/>
      <c r="K197" s="232"/>
      <c r="L197" s="238"/>
      <c r="M197" s="239"/>
      <c r="N197" s="240"/>
      <c r="O197" s="240"/>
      <c r="P197" s="240"/>
      <c r="Q197" s="240"/>
      <c r="R197" s="240"/>
      <c r="S197" s="240"/>
      <c r="T197" s="241"/>
      <c r="AT197" s="242" t="s">
        <v>148</v>
      </c>
      <c r="AU197" s="242" t="s">
        <v>85</v>
      </c>
      <c r="AV197" s="13" t="s">
        <v>85</v>
      </c>
      <c r="AW197" s="13" t="s">
        <v>40</v>
      </c>
      <c r="AX197" s="13" t="s">
        <v>76</v>
      </c>
      <c r="AY197" s="242" t="s">
        <v>138</v>
      </c>
    </row>
    <row r="198" spans="2:65" s="14" customFormat="1" ht="13.5">
      <c r="B198" s="246"/>
      <c r="C198" s="247"/>
      <c r="D198" s="233" t="s">
        <v>148</v>
      </c>
      <c r="E198" s="248" t="s">
        <v>23</v>
      </c>
      <c r="F198" s="249" t="s">
        <v>159</v>
      </c>
      <c r="G198" s="247"/>
      <c r="H198" s="250">
        <v>82.31</v>
      </c>
      <c r="I198" s="251"/>
      <c r="J198" s="247"/>
      <c r="K198" s="247"/>
      <c r="L198" s="252"/>
      <c r="M198" s="253"/>
      <c r="N198" s="254"/>
      <c r="O198" s="254"/>
      <c r="P198" s="254"/>
      <c r="Q198" s="254"/>
      <c r="R198" s="254"/>
      <c r="S198" s="254"/>
      <c r="T198" s="255"/>
      <c r="AT198" s="256" t="s">
        <v>148</v>
      </c>
      <c r="AU198" s="256" t="s">
        <v>85</v>
      </c>
      <c r="AV198" s="14" t="s">
        <v>95</v>
      </c>
      <c r="AW198" s="14" t="s">
        <v>40</v>
      </c>
      <c r="AX198" s="14" t="s">
        <v>83</v>
      </c>
      <c r="AY198" s="256" t="s">
        <v>138</v>
      </c>
    </row>
    <row r="199" spans="2:65" s="1" customFormat="1" ht="31.5" customHeight="1">
      <c r="B199" s="42"/>
      <c r="C199" s="205" t="s">
        <v>460</v>
      </c>
      <c r="D199" s="205" t="s">
        <v>140</v>
      </c>
      <c r="E199" s="206" t="s">
        <v>461</v>
      </c>
      <c r="F199" s="207" t="s">
        <v>462</v>
      </c>
      <c r="G199" s="208" t="s">
        <v>316</v>
      </c>
      <c r="H199" s="209">
        <v>82.31</v>
      </c>
      <c r="I199" s="210"/>
      <c r="J199" s="211">
        <f>ROUND(I199*H199,2)</f>
        <v>0</v>
      </c>
      <c r="K199" s="207" t="s">
        <v>23</v>
      </c>
      <c r="L199" s="62"/>
      <c r="M199" s="212" t="s">
        <v>23</v>
      </c>
      <c r="N199" s="213" t="s">
        <v>47</v>
      </c>
      <c r="O199" s="43"/>
      <c r="P199" s="214">
        <f>O199*H199</f>
        <v>0</v>
      </c>
      <c r="Q199" s="214">
        <v>0</v>
      </c>
      <c r="R199" s="214">
        <f>Q199*H199</f>
        <v>0</v>
      </c>
      <c r="S199" s="214">
        <v>0</v>
      </c>
      <c r="T199" s="215">
        <f>S199*H199</f>
        <v>0</v>
      </c>
      <c r="AR199" s="25" t="s">
        <v>95</v>
      </c>
      <c r="AT199" s="25" t="s">
        <v>140</v>
      </c>
      <c r="AU199" s="25" t="s">
        <v>85</v>
      </c>
      <c r="AY199" s="25" t="s">
        <v>138</v>
      </c>
      <c r="BE199" s="216">
        <f>IF(N199="základní",J199,0)</f>
        <v>0</v>
      </c>
      <c r="BF199" s="216">
        <f>IF(N199="snížená",J199,0)</f>
        <v>0</v>
      </c>
      <c r="BG199" s="216">
        <f>IF(N199="zákl. přenesená",J199,0)</f>
        <v>0</v>
      </c>
      <c r="BH199" s="216">
        <f>IF(N199="sníž. přenesená",J199,0)</f>
        <v>0</v>
      </c>
      <c r="BI199" s="216">
        <f>IF(N199="nulová",J199,0)</f>
        <v>0</v>
      </c>
      <c r="BJ199" s="25" t="s">
        <v>83</v>
      </c>
      <c r="BK199" s="216">
        <f>ROUND(I199*H199,2)</f>
        <v>0</v>
      </c>
      <c r="BL199" s="25" t="s">
        <v>95</v>
      </c>
      <c r="BM199" s="25" t="s">
        <v>463</v>
      </c>
    </row>
    <row r="200" spans="2:65" s="13" customFormat="1" ht="13.5">
      <c r="B200" s="231"/>
      <c r="C200" s="232"/>
      <c r="D200" s="217" t="s">
        <v>148</v>
      </c>
      <c r="E200" s="243" t="s">
        <v>23</v>
      </c>
      <c r="F200" s="244" t="s">
        <v>464</v>
      </c>
      <c r="G200" s="232"/>
      <c r="H200" s="245">
        <v>10.41</v>
      </c>
      <c r="I200" s="237"/>
      <c r="J200" s="232"/>
      <c r="K200" s="232"/>
      <c r="L200" s="238"/>
      <c r="M200" s="239"/>
      <c r="N200" s="240"/>
      <c r="O200" s="240"/>
      <c r="P200" s="240"/>
      <c r="Q200" s="240"/>
      <c r="R200" s="240"/>
      <c r="S200" s="240"/>
      <c r="T200" s="241"/>
      <c r="AT200" s="242" t="s">
        <v>148</v>
      </c>
      <c r="AU200" s="242" t="s">
        <v>85</v>
      </c>
      <c r="AV200" s="13" t="s">
        <v>85</v>
      </c>
      <c r="AW200" s="13" t="s">
        <v>40</v>
      </c>
      <c r="AX200" s="13" t="s">
        <v>76</v>
      </c>
      <c r="AY200" s="242" t="s">
        <v>138</v>
      </c>
    </row>
    <row r="201" spans="2:65" s="13" customFormat="1" ht="13.5">
      <c r="B201" s="231"/>
      <c r="C201" s="232"/>
      <c r="D201" s="217" t="s">
        <v>148</v>
      </c>
      <c r="E201" s="243" t="s">
        <v>23</v>
      </c>
      <c r="F201" s="244" t="s">
        <v>458</v>
      </c>
      <c r="G201" s="232"/>
      <c r="H201" s="245">
        <v>71.900000000000006</v>
      </c>
      <c r="I201" s="237"/>
      <c r="J201" s="232"/>
      <c r="K201" s="232"/>
      <c r="L201" s="238"/>
      <c r="M201" s="239"/>
      <c r="N201" s="240"/>
      <c r="O201" s="240"/>
      <c r="P201" s="240"/>
      <c r="Q201" s="240"/>
      <c r="R201" s="240"/>
      <c r="S201" s="240"/>
      <c r="T201" s="241"/>
      <c r="AT201" s="242" t="s">
        <v>148</v>
      </c>
      <c r="AU201" s="242" t="s">
        <v>85</v>
      </c>
      <c r="AV201" s="13" t="s">
        <v>85</v>
      </c>
      <c r="AW201" s="13" t="s">
        <v>40</v>
      </c>
      <c r="AX201" s="13" t="s">
        <v>76</v>
      </c>
      <c r="AY201" s="242" t="s">
        <v>138</v>
      </c>
    </row>
    <row r="202" spans="2:65" s="14" customFormat="1" ht="13.5">
      <c r="B202" s="246"/>
      <c r="C202" s="247"/>
      <c r="D202" s="233" t="s">
        <v>148</v>
      </c>
      <c r="E202" s="248" t="s">
        <v>23</v>
      </c>
      <c r="F202" s="249" t="s">
        <v>159</v>
      </c>
      <c r="G202" s="247"/>
      <c r="H202" s="250">
        <v>82.31</v>
      </c>
      <c r="I202" s="251"/>
      <c r="J202" s="247"/>
      <c r="K202" s="247"/>
      <c r="L202" s="252"/>
      <c r="M202" s="253"/>
      <c r="N202" s="254"/>
      <c r="O202" s="254"/>
      <c r="P202" s="254"/>
      <c r="Q202" s="254"/>
      <c r="R202" s="254"/>
      <c r="S202" s="254"/>
      <c r="T202" s="255"/>
      <c r="AT202" s="256" t="s">
        <v>148</v>
      </c>
      <c r="AU202" s="256" t="s">
        <v>85</v>
      </c>
      <c r="AV202" s="14" t="s">
        <v>95</v>
      </c>
      <c r="AW202" s="14" t="s">
        <v>40</v>
      </c>
      <c r="AX202" s="14" t="s">
        <v>83</v>
      </c>
      <c r="AY202" s="256" t="s">
        <v>138</v>
      </c>
    </row>
    <row r="203" spans="2:65" s="1" customFormat="1" ht="31.5" customHeight="1">
      <c r="B203" s="42"/>
      <c r="C203" s="205" t="s">
        <v>465</v>
      </c>
      <c r="D203" s="205" t="s">
        <v>140</v>
      </c>
      <c r="E203" s="206" t="s">
        <v>466</v>
      </c>
      <c r="F203" s="207" t="s">
        <v>467</v>
      </c>
      <c r="G203" s="208" t="s">
        <v>316</v>
      </c>
      <c r="H203" s="209">
        <v>82.31</v>
      </c>
      <c r="I203" s="210"/>
      <c r="J203" s="211">
        <f>ROUND(I203*H203,2)</f>
        <v>0</v>
      </c>
      <c r="K203" s="207" t="s">
        <v>23</v>
      </c>
      <c r="L203" s="62"/>
      <c r="M203" s="212" t="s">
        <v>23</v>
      </c>
      <c r="N203" s="213" t="s">
        <v>47</v>
      </c>
      <c r="O203" s="43"/>
      <c r="P203" s="214">
        <f>O203*H203</f>
        <v>0</v>
      </c>
      <c r="Q203" s="214">
        <v>0</v>
      </c>
      <c r="R203" s="214">
        <f>Q203*H203</f>
        <v>0</v>
      </c>
      <c r="S203" s="214">
        <v>0</v>
      </c>
      <c r="T203" s="215">
        <f>S203*H203</f>
        <v>0</v>
      </c>
      <c r="AR203" s="25" t="s">
        <v>95</v>
      </c>
      <c r="AT203" s="25" t="s">
        <v>140</v>
      </c>
      <c r="AU203" s="25" t="s">
        <v>85</v>
      </c>
      <c r="AY203" s="25" t="s">
        <v>138</v>
      </c>
      <c r="BE203" s="216">
        <f>IF(N203="základní",J203,0)</f>
        <v>0</v>
      </c>
      <c r="BF203" s="216">
        <f>IF(N203="snížená",J203,0)</f>
        <v>0</v>
      </c>
      <c r="BG203" s="216">
        <f>IF(N203="zákl. přenesená",J203,0)</f>
        <v>0</v>
      </c>
      <c r="BH203" s="216">
        <f>IF(N203="sníž. přenesená",J203,0)</f>
        <v>0</v>
      </c>
      <c r="BI203" s="216">
        <f>IF(N203="nulová",J203,0)</f>
        <v>0</v>
      </c>
      <c r="BJ203" s="25" t="s">
        <v>83</v>
      </c>
      <c r="BK203" s="216">
        <f>ROUND(I203*H203,2)</f>
        <v>0</v>
      </c>
      <c r="BL203" s="25" t="s">
        <v>95</v>
      </c>
      <c r="BM203" s="25" t="s">
        <v>468</v>
      </c>
    </row>
    <row r="204" spans="2:65" s="13" customFormat="1" ht="13.5">
      <c r="B204" s="231"/>
      <c r="C204" s="232"/>
      <c r="D204" s="217" t="s">
        <v>148</v>
      </c>
      <c r="E204" s="243" t="s">
        <v>23</v>
      </c>
      <c r="F204" s="244" t="s">
        <v>464</v>
      </c>
      <c r="G204" s="232"/>
      <c r="H204" s="245">
        <v>10.41</v>
      </c>
      <c r="I204" s="237"/>
      <c r="J204" s="232"/>
      <c r="K204" s="232"/>
      <c r="L204" s="238"/>
      <c r="M204" s="239"/>
      <c r="N204" s="240"/>
      <c r="O204" s="240"/>
      <c r="P204" s="240"/>
      <c r="Q204" s="240"/>
      <c r="R204" s="240"/>
      <c r="S204" s="240"/>
      <c r="T204" s="241"/>
      <c r="AT204" s="242" t="s">
        <v>148</v>
      </c>
      <c r="AU204" s="242" t="s">
        <v>85</v>
      </c>
      <c r="AV204" s="13" t="s">
        <v>85</v>
      </c>
      <c r="AW204" s="13" t="s">
        <v>40</v>
      </c>
      <c r="AX204" s="13" t="s">
        <v>76</v>
      </c>
      <c r="AY204" s="242" t="s">
        <v>138</v>
      </c>
    </row>
    <row r="205" spans="2:65" s="13" customFormat="1" ht="13.5">
      <c r="B205" s="231"/>
      <c r="C205" s="232"/>
      <c r="D205" s="217" t="s">
        <v>148</v>
      </c>
      <c r="E205" s="243" t="s">
        <v>23</v>
      </c>
      <c r="F205" s="244" t="s">
        <v>458</v>
      </c>
      <c r="G205" s="232"/>
      <c r="H205" s="245">
        <v>71.900000000000006</v>
      </c>
      <c r="I205" s="237"/>
      <c r="J205" s="232"/>
      <c r="K205" s="232"/>
      <c r="L205" s="238"/>
      <c r="M205" s="239"/>
      <c r="N205" s="240"/>
      <c r="O205" s="240"/>
      <c r="P205" s="240"/>
      <c r="Q205" s="240"/>
      <c r="R205" s="240"/>
      <c r="S205" s="240"/>
      <c r="T205" s="241"/>
      <c r="AT205" s="242" t="s">
        <v>148</v>
      </c>
      <c r="AU205" s="242" t="s">
        <v>85</v>
      </c>
      <c r="AV205" s="13" t="s">
        <v>85</v>
      </c>
      <c r="AW205" s="13" t="s">
        <v>40</v>
      </c>
      <c r="AX205" s="13" t="s">
        <v>76</v>
      </c>
      <c r="AY205" s="242" t="s">
        <v>138</v>
      </c>
    </row>
    <row r="206" spans="2:65" s="14" customFormat="1" ht="13.5">
      <c r="B206" s="246"/>
      <c r="C206" s="247"/>
      <c r="D206" s="233" t="s">
        <v>148</v>
      </c>
      <c r="E206" s="248" t="s">
        <v>23</v>
      </c>
      <c r="F206" s="249" t="s">
        <v>159</v>
      </c>
      <c r="G206" s="247"/>
      <c r="H206" s="250">
        <v>82.31</v>
      </c>
      <c r="I206" s="251"/>
      <c r="J206" s="247"/>
      <c r="K206" s="247"/>
      <c r="L206" s="252"/>
      <c r="M206" s="253"/>
      <c r="N206" s="254"/>
      <c r="O206" s="254"/>
      <c r="P206" s="254"/>
      <c r="Q206" s="254"/>
      <c r="R206" s="254"/>
      <c r="S206" s="254"/>
      <c r="T206" s="255"/>
      <c r="AT206" s="256" t="s">
        <v>148</v>
      </c>
      <c r="AU206" s="256" t="s">
        <v>85</v>
      </c>
      <c r="AV206" s="14" t="s">
        <v>95</v>
      </c>
      <c r="AW206" s="14" t="s">
        <v>40</v>
      </c>
      <c r="AX206" s="14" t="s">
        <v>83</v>
      </c>
      <c r="AY206" s="256" t="s">
        <v>138</v>
      </c>
    </row>
    <row r="207" spans="2:65" s="1" customFormat="1" ht="31.5" customHeight="1">
      <c r="B207" s="42"/>
      <c r="C207" s="205" t="s">
        <v>469</v>
      </c>
      <c r="D207" s="205" t="s">
        <v>140</v>
      </c>
      <c r="E207" s="206" t="s">
        <v>470</v>
      </c>
      <c r="F207" s="207" t="s">
        <v>471</v>
      </c>
      <c r="G207" s="208" t="s">
        <v>155</v>
      </c>
      <c r="H207" s="209">
        <v>71.900000000000006</v>
      </c>
      <c r="I207" s="210"/>
      <c r="J207" s="211">
        <f>ROUND(I207*H207,2)</f>
        <v>0</v>
      </c>
      <c r="K207" s="207" t="s">
        <v>144</v>
      </c>
      <c r="L207" s="62"/>
      <c r="M207" s="212" t="s">
        <v>23</v>
      </c>
      <c r="N207" s="213" t="s">
        <v>47</v>
      </c>
      <c r="O207" s="43"/>
      <c r="P207" s="214">
        <f>O207*H207</f>
        <v>0</v>
      </c>
      <c r="Q207" s="214">
        <v>0.38624999999999998</v>
      </c>
      <c r="R207" s="214">
        <f>Q207*H207</f>
        <v>27.771375000000003</v>
      </c>
      <c r="S207" s="214">
        <v>0</v>
      </c>
      <c r="T207" s="215">
        <f>S207*H207</f>
        <v>0</v>
      </c>
      <c r="AR207" s="25" t="s">
        <v>95</v>
      </c>
      <c r="AT207" s="25" t="s">
        <v>140</v>
      </c>
      <c r="AU207" s="25" t="s">
        <v>85</v>
      </c>
      <c r="AY207" s="25" t="s">
        <v>138</v>
      </c>
      <c r="BE207" s="216">
        <f>IF(N207="základní",J207,0)</f>
        <v>0</v>
      </c>
      <c r="BF207" s="216">
        <f>IF(N207="snížená",J207,0)</f>
        <v>0</v>
      </c>
      <c r="BG207" s="216">
        <f>IF(N207="zákl. přenesená",J207,0)</f>
        <v>0</v>
      </c>
      <c r="BH207" s="216">
        <f>IF(N207="sníž. přenesená",J207,0)</f>
        <v>0</v>
      </c>
      <c r="BI207" s="216">
        <f>IF(N207="nulová",J207,0)</f>
        <v>0</v>
      </c>
      <c r="BJ207" s="25" t="s">
        <v>83</v>
      </c>
      <c r="BK207" s="216">
        <f>ROUND(I207*H207,2)</f>
        <v>0</v>
      </c>
      <c r="BL207" s="25" t="s">
        <v>95</v>
      </c>
      <c r="BM207" s="25" t="s">
        <v>472</v>
      </c>
    </row>
    <row r="208" spans="2:65" s="13" customFormat="1" ht="13.5">
      <c r="B208" s="231"/>
      <c r="C208" s="232"/>
      <c r="D208" s="233" t="s">
        <v>148</v>
      </c>
      <c r="E208" s="234" t="s">
        <v>23</v>
      </c>
      <c r="F208" s="235" t="s">
        <v>458</v>
      </c>
      <c r="G208" s="232"/>
      <c r="H208" s="236">
        <v>71.900000000000006</v>
      </c>
      <c r="I208" s="237"/>
      <c r="J208" s="232"/>
      <c r="K208" s="232"/>
      <c r="L208" s="238"/>
      <c r="M208" s="239"/>
      <c r="N208" s="240"/>
      <c r="O208" s="240"/>
      <c r="P208" s="240"/>
      <c r="Q208" s="240"/>
      <c r="R208" s="240"/>
      <c r="S208" s="240"/>
      <c r="T208" s="241"/>
      <c r="AT208" s="242" t="s">
        <v>148</v>
      </c>
      <c r="AU208" s="242" t="s">
        <v>85</v>
      </c>
      <c r="AV208" s="13" t="s">
        <v>85</v>
      </c>
      <c r="AW208" s="13" t="s">
        <v>40</v>
      </c>
      <c r="AX208" s="13" t="s">
        <v>83</v>
      </c>
      <c r="AY208" s="242" t="s">
        <v>138</v>
      </c>
    </row>
    <row r="209" spans="2:65" s="1" customFormat="1" ht="22.5" customHeight="1">
      <c r="B209" s="42"/>
      <c r="C209" s="205" t="s">
        <v>203</v>
      </c>
      <c r="D209" s="205" t="s">
        <v>140</v>
      </c>
      <c r="E209" s="206" t="s">
        <v>473</v>
      </c>
      <c r="F209" s="207" t="s">
        <v>474</v>
      </c>
      <c r="G209" s="208" t="s">
        <v>316</v>
      </c>
      <c r="H209" s="209">
        <v>71.900000000000006</v>
      </c>
      <c r="I209" s="210"/>
      <c r="J209" s="211">
        <f>ROUND(I209*H209,2)</f>
        <v>0</v>
      </c>
      <c r="K209" s="207" t="s">
        <v>144</v>
      </c>
      <c r="L209" s="62"/>
      <c r="M209" s="212" t="s">
        <v>23</v>
      </c>
      <c r="N209" s="213" t="s">
        <v>47</v>
      </c>
      <c r="O209" s="43"/>
      <c r="P209" s="214">
        <f>O209*H209</f>
        <v>0</v>
      </c>
      <c r="Q209" s="214">
        <v>0.378</v>
      </c>
      <c r="R209" s="214">
        <f>Q209*H209</f>
        <v>27.178200000000004</v>
      </c>
      <c r="S209" s="214">
        <v>0</v>
      </c>
      <c r="T209" s="215">
        <f>S209*H209</f>
        <v>0</v>
      </c>
      <c r="AR209" s="25" t="s">
        <v>95</v>
      </c>
      <c r="AT209" s="25" t="s">
        <v>140</v>
      </c>
      <c r="AU209" s="25" t="s">
        <v>85</v>
      </c>
      <c r="AY209" s="25" t="s">
        <v>138</v>
      </c>
      <c r="BE209" s="216">
        <f>IF(N209="základní",J209,0)</f>
        <v>0</v>
      </c>
      <c r="BF209" s="216">
        <f>IF(N209="snížená",J209,0)</f>
        <v>0</v>
      </c>
      <c r="BG209" s="216">
        <f>IF(N209="zákl. přenesená",J209,0)</f>
        <v>0</v>
      </c>
      <c r="BH209" s="216">
        <f>IF(N209="sníž. přenesená",J209,0)</f>
        <v>0</v>
      </c>
      <c r="BI209" s="216">
        <f>IF(N209="nulová",J209,0)</f>
        <v>0</v>
      </c>
      <c r="BJ209" s="25" t="s">
        <v>83</v>
      </c>
      <c r="BK209" s="216">
        <f>ROUND(I209*H209,2)</f>
        <v>0</v>
      </c>
      <c r="BL209" s="25" t="s">
        <v>95</v>
      </c>
      <c r="BM209" s="25" t="s">
        <v>475</v>
      </c>
    </row>
    <row r="210" spans="2:65" s="13" customFormat="1" ht="13.5">
      <c r="B210" s="231"/>
      <c r="C210" s="232"/>
      <c r="D210" s="217" t="s">
        <v>148</v>
      </c>
      <c r="E210" s="243" t="s">
        <v>23</v>
      </c>
      <c r="F210" s="244" t="s">
        <v>458</v>
      </c>
      <c r="G210" s="232"/>
      <c r="H210" s="245">
        <v>71.900000000000006</v>
      </c>
      <c r="I210" s="237"/>
      <c r="J210" s="232"/>
      <c r="K210" s="232"/>
      <c r="L210" s="238"/>
      <c r="M210" s="239"/>
      <c r="N210" s="240"/>
      <c r="O210" s="240"/>
      <c r="P210" s="240"/>
      <c r="Q210" s="240"/>
      <c r="R210" s="240"/>
      <c r="S210" s="240"/>
      <c r="T210" s="241"/>
      <c r="AT210" s="242" t="s">
        <v>148</v>
      </c>
      <c r="AU210" s="242" t="s">
        <v>85</v>
      </c>
      <c r="AV210" s="13" t="s">
        <v>85</v>
      </c>
      <c r="AW210" s="13" t="s">
        <v>40</v>
      </c>
      <c r="AX210" s="13" t="s">
        <v>76</v>
      </c>
      <c r="AY210" s="242" t="s">
        <v>138</v>
      </c>
    </row>
    <row r="211" spans="2:65" s="14" customFormat="1" ht="13.5">
      <c r="B211" s="246"/>
      <c r="C211" s="247"/>
      <c r="D211" s="233" t="s">
        <v>148</v>
      </c>
      <c r="E211" s="248" t="s">
        <v>23</v>
      </c>
      <c r="F211" s="249" t="s">
        <v>159</v>
      </c>
      <c r="G211" s="247"/>
      <c r="H211" s="250">
        <v>71.900000000000006</v>
      </c>
      <c r="I211" s="251"/>
      <c r="J211" s="247"/>
      <c r="K211" s="247"/>
      <c r="L211" s="252"/>
      <c r="M211" s="253"/>
      <c r="N211" s="254"/>
      <c r="O211" s="254"/>
      <c r="P211" s="254"/>
      <c r="Q211" s="254"/>
      <c r="R211" s="254"/>
      <c r="S211" s="254"/>
      <c r="T211" s="255"/>
      <c r="AT211" s="256" t="s">
        <v>148</v>
      </c>
      <c r="AU211" s="256" t="s">
        <v>85</v>
      </c>
      <c r="AV211" s="14" t="s">
        <v>95</v>
      </c>
      <c r="AW211" s="14" t="s">
        <v>40</v>
      </c>
      <c r="AX211" s="14" t="s">
        <v>83</v>
      </c>
      <c r="AY211" s="256" t="s">
        <v>138</v>
      </c>
    </row>
    <row r="212" spans="2:65" s="1" customFormat="1" ht="57" customHeight="1">
      <c r="B212" s="42"/>
      <c r="C212" s="205" t="s">
        <v>207</v>
      </c>
      <c r="D212" s="205" t="s">
        <v>140</v>
      </c>
      <c r="E212" s="206" t="s">
        <v>476</v>
      </c>
      <c r="F212" s="207" t="s">
        <v>477</v>
      </c>
      <c r="G212" s="208" t="s">
        <v>316</v>
      </c>
      <c r="H212" s="209">
        <v>10.41</v>
      </c>
      <c r="I212" s="210"/>
      <c r="J212" s="211">
        <f>ROUND(I212*H212,2)</f>
        <v>0</v>
      </c>
      <c r="K212" s="207" t="s">
        <v>144</v>
      </c>
      <c r="L212" s="62"/>
      <c r="M212" s="212" t="s">
        <v>23</v>
      </c>
      <c r="N212" s="213" t="s">
        <v>47</v>
      </c>
      <c r="O212" s="43"/>
      <c r="P212" s="214">
        <f>O212*H212</f>
        <v>0</v>
      </c>
      <c r="Q212" s="214">
        <v>8.4250000000000005E-2</v>
      </c>
      <c r="R212" s="214">
        <f>Q212*H212</f>
        <v>0.87704250000000006</v>
      </c>
      <c r="S212" s="214">
        <v>0</v>
      </c>
      <c r="T212" s="215">
        <f>S212*H212</f>
        <v>0</v>
      </c>
      <c r="AR212" s="25" t="s">
        <v>95</v>
      </c>
      <c r="AT212" s="25" t="s">
        <v>140</v>
      </c>
      <c r="AU212" s="25" t="s">
        <v>85</v>
      </c>
      <c r="AY212" s="25" t="s">
        <v>138</v>
      </c>
      <c r="BE212" s="216">
        <f>IF(N212="základní",J212,0)</f>
        <v>0</v>
      </c>
      <c r="BF212" s="216">
        <f>IF(N212="snížená",J212,0)</f>
        <v>0</v>
      </c>
      <c r="BG212" s="216">
        <f>IF(N212="zákl. přenesená",J212,0)</f>
        <v>0</v>
      </c>
      <c r="BH212" s="216">
        <f>IF(N212="sníž. přenesená",J212,0)</f>
        <v>0</v>
      </c>
      <c r="BI212" s="216">
        <f>IF(N212="nulová",J212,0)</f>
        <v>0</v>
      </c>
      <c r="BJ212" s="25" t="s">
        <v>83</v>
      </c>
      <c r="BK212" s="216">
        <f>ROUND(I212*H212,2)</f>
        <v>0</v>
      </c>
      <c r="BL212" s="25" t="s">
        <v>95</v>
      </c>
      <c r="BM212" s="25" t="s">
        <v>478</v>
      </c>
    </row>
    <row r="213" spans="2:65" s="1" customFormat="1" ht="121.5">
      <c r="B213" s="42"/>
      <c r="C213" s="64"/>
      <c r="D213" s="217" t="s">
        <v>146</v>
      </c>
      <c r="E213" s="64"/>
      <c r="F213" s="218" t="s">
        <v>479</v>
      </c>
      <c r="G213" s="64"/>
      <c r="H213" s="64"/>
      <c r="I213" s="173"/>
      <c r="J213" s="64"/>
      <c r="K213" s="64"/>
      <c r="L213" s="62"/>
      <c r="M213" s="219"/>
      <c r="N213" s="43"/>
      <c r="O213" s="43"/>
      <c r="P213" s="43"/>
      <c r="Q213" s="43"/>
      <c r="R213" s="43"/>
      <c r="S213" s="43"/>
      <c r="T213" s="79"/>
      <c r="AT213" s="25" t="s">
        <v>146</v>
      </c>
      <c r="AU213" s="25" t="s">
        <v>85</v>
      </c>
    </row>
    <row r="214" spans="2:65" s="13" customFormat="1" ht="13.5">
      <c r="B214" s="231"/>
      <c r="C214" s="232"/>
      <c r="D214" s="217" t="s">
        <v>148</v>
      </c>
      <c r="E214" s="243" t="s">
        <v>23</v>
      </c>
      <c r="F214" s="244" t="s">
        <v>459</v>
      </c>
      <c r="G214" s="232"/>
      <c r="H214" s="245">
        <v>10.41</v>
      </c>
      <c r="I214" s="237"/>
      <c r="J214" s="232"/>
      <c r="K214" s="232"/>
      <c r="L214" s="238"/>
      <c r="M214" s="239"/>
      <c r="N214" s="240"/>
      <c r="O214" s="240"/>
      <c r="P214" s="240"/>
      <c r="Q214" s="240"/>
      <c r="R214" s="240"/>
      <c r="S214" s="240"/>
      <c r="T214" s="241"/>
      <c r="AT214" s="242" t="s">
        <v>148</v>
      </c>
      <c r="AU214" s="242" t="s">
        <v>85</v>
      </c>
      <c r="AV214" s="13" t="s">
        <v>85</v>
      </c>
      <c r="AW214" s="13" t="s">
        <v>40</v>
      </c>
      <c r="AX214" s="13" t="s">
        <v>76</v>
      </c>
      <c r="AY214" s="242" t="s">
        <v>138</v>
      </c>
    </row>
    <row r="215" spans="2:65" s="14" customFormat="1" ht="13.5">
      <c r="B215" s="246"/>
      <c r="C215" s="247"/>
      <c r="D215" s="233" t="s">
        <v>148</v>
      </c>
      <c r="E215" s="248" t="s">
        <v>23</v>
      </c>
      <c r="F215" s="249" t="s">
        <v>159</v>
      </c>
      <c r="G215" s="247"/>
      <c r="H215" s="250">
        <v>10.41</v>
      </c>
      <c r="I215" s="251"/>
      <c r="J215" s="247"/>
      <c r="K215" s="247"/>
      <c r="L215" s="252"/>
      <c r="M215" s="253"/>
      <c r="N215" s="254"/>
      <c r="O215" s="254"/>
      <c r="P215" s="254"/>
      <c r="Q215" s="254"/>
      <c r="R215" s="254"/>
      <c r="S215" s="254"/>
      <c r="T215" s="255"/>
      <c r="AT215" s="256" t="s">
        <v>148</v>
      </c>
      <c r="AU215" s="256" t="s">
        <v>85</v>
      </c>
      <c r="AV215" s="14" t="s">
        <v>95</v>
      </c>
      <c r="AW215" s="14" t="s">
        <v>40</v>
      </c>
      <c r="AX215" s="14" t="s">
        <v>83</v>
      </c>
      <c r="AY215" s="256" t="s">
        <v>138</v>
      </c>
    </row>
    <row r="216" spans="2:65" s="1" customFormat="1" ht="22.5" customHeight="1">
      <c r="B216" s="42"/>
      <c r="C216" s="264" t="s">
        <v>152</v>
      </c>
      <c r="D216" s="264" t="s">
        <v>246</v>
      </c>
      <c r="E216" s="265" t="s">
        <v>480</v>
      </c>
      <c r="F216" s="266" t="s">
        <v>481</v>
      </c>
      <c r="G216" s="267" t="s">
        <v>316</v>
      </c>
      <c r="H216" s="268">
        <v>10.722</v>
      </c>
      <c r="I216" s="269"/>
      <c r="J216" s="270">
        <f>ROUND(I216*H216,2)</f>
        <v>0</v>
      </c>
      <c r="K216" s="266" t="s">
        <v>144</v>
      </c>
      <c r="L216" s="271"/>
      <c r="M216" s="272" t="s">
        <v>23</v>
      </c>
      <c r="N216" s="273" t="s">
        <v>47</v>
      </c>
      <c r="O216" s="43"/>
      <c r="P216" s="214">
        <f>O216*H216</f>
        <v>0</v>
      </c>
      <c r="Q216" s="214">
        <v>0.14000000000000001</v>
      </c>
      <c r="R216" s="214">
        <f>Q216*H216</f>
        <v>1.50108</v>
      </c>
      <c r="S216" s="214">
        <v>0</v>
      </c>
      <c r="T216" s="215">
        <f>S216*H216</f>
        <v>0</v>
      </c>
      <c r="AR216" s="25" t="s">
        <v>224</v>
      </c>
      <c r="AT216" s="25" t="s">
        <v>246</v>
      </c>
      <c r="AU216" s="25" t="s">
        <v>85</v>
      </c>
      <c r="AY216" s="25" t="s">
        <v>138</v>
      </c>
      <c r="BE216" s="216">
        <f>IF(N216="základní",J216,0)</f>
        <v>0</v>
      </c>
      <c r="BF216" s="216">
        <f>IF(N216="snížená",J216,0)</f>
        <v>0</v>
      </c>
      <c r="BG216" s="216">
        <f>IF(N216="zákl. přenesená",J216,0)</f>
        <v>0</v>
      </c>
      <c r="BH216" s="216">
        <f>IF(N216="sníž. přenesená",J216,0)</f>
        <v>0</v>
      </c>
      <c r="BI216" s="216">
        <f>IF(N216="nulová",J216,0)</f>
        <v>0</v>
      </c>
      <c r="BJ216" s="25" t="s">
        <v>83</v>
      </c>
      <c r="BK216" s="216">
        <f>ROUND(I216*H216,2)</f>
        <v>0</v>
      </c>
      <c r="BL216" s="25" t="s">
        <v>95</v>
      </c>
      <c r="BM216" s="25" t="s">
        <v>482</v>
      </c>
    </row>
    <row r="217" spans="2:65" s="1" customFormat="1" ht="27">
      <c r="B217" s="42"/>
      <c r="C217" s="64"/>
      <c r="D217" s="217" t="s">
        <v>361</v>
      </c>
      <c r="E217" s="64"/>
      <c r="F217" s="218" t="s">
        <v>483</v>
      </c>
      <c r="G217" s="64"/>
      <c r="H217" s="64"/>
      <c r="I217" s="173"/>
      <c r="J217" s="64"/>
      <c r="K217" s="64"/>
      <c r="L217" s="62"/>
      <c r="M217" s="219"/>
      <c r="N217" s="43"/>
      <c r="O217" s="43"/>
      <c r="P217" s="43"/>
      <c r="Q217" s="43"/>
      <c r="R217" s="43"/>
      <c r="S217" s="43"/>
      <c r="T217" s="79"/>
      <c r="AT217" s="25" t="s">
        <v>361</v>
      </c>
      <c r="AU217" s="25" t="s">
        <v>85</v>
      </c>
    </row>
    <row r="218" spans="2:65" s="13" customFormat="1" ht="13.5">
      <c r="B218" s="231"/>
      <c r="C218" s="232"/>
      <c r="D218" s="217" t="s">
        <v>148</v>
      </c>
      <c r="E218" s="243" t="s">
        <v>23</v>
      </c>
      <c r="F218" s="244" t="s">
        <v>484</v>
      </c>
      <c r="G218" s="232"/>
      <c r="H218" s="245">
        <v>10.722</v>
      </c>
      <c r="I218" s="237"/>
      <c r="J218" s="232"/>
      <c r="K218" s="232"/>
      <c r="L218" s="238"/>
      <c r="M218" s="239"/>
      <c r="N218" s="240"/>
      <c r="O218" s="240"/>
      <c r="P218" s="240"/>
      <c r="Q218" s="240"/>
      <c r="R218" s="240"/>
      <c r="S218" s="240"/>
      <c r="T218" s="241"/>
      <c r="AT218" s="242" t="s">
        <v>148</v>
      </c>
      <c r="AU218" s="242" t="s">
        <v>85</v>
      </c>
      <c r="AV218" s="13" t="s">
        <v>85</v>
      </c>
      <c r="AW218" s="13" t="s">
        <v>40</v>
      </c>
      <c r="AX218" s="13" t="s">
        <v>76</v>
      </c>
      <c r="AY218" s="242" t="s">
        <v>138</v>
      </c>
    </row>
    <row r="219" spans="2:65" s="14" customFormat="1" ht="13.5">
      <c r="B219" s="246"/>
      <c r="C219" s="247"/>
      <c r="D219" s="233" t="s">
        <v>148</v>
      </c>
      <c r="E219" s="248" t="s">
        <v>23</v>
      </c>
      <c r="F219" s="249" t="s">
        <v>159</v>
      </c>
      <c r="G219" s="247"/>
      <c r="H219" s="250">
        <v>10.722</v>
      </c>
      <c r="I219" s="251"/>
      <c r="J219" s="247"/>
      <c r="K219" s="247"/>
      <c r="L219" s="252"/>
      <c r="M219" s="253"/>
      <c r="N219" s="254"/>
      <c r="O219" s="254"/>
      <c r="P219" s="254"/>
      <c r="Q219" s="254"/>
      <c r="R219" s="254"/>
      <c r="S219" s="254"/>
      <c r="T219" s="255"/>
      <c r="AT219" s="256" t="s">
        <v>148</v>
      </c>
      <c r="AU219" s="256" t="s">
        <v>85</v>
      </c>
      <c r="AV219" s="14" t="s">
        <v>95</v>
      </c>
      <c r="AW219" s="14" t="s">
        <v>40</v>
      </c>
      <c r="AX219" s="14" t="s">
        <v>83</v>
      </c>
      <c r="AY219" s="256" t="s">
        <v>138</v>
      </c>
    </row>
    <row r="220" spans="2:65" s="1" customFormat="1" ht="57" customHeight="1">
      <c r="B220" s="42"/>
      <c r="C220" s="205" t="s">
        <v>160</v>
      </c>
      <c r="D220" s="205" t="s">
        <v>140</v>
      </c>
      <c r="E220" s="206" t="s">
        <v>485</v>
      </c>
      <c r="F220" s="207" t="s">
        <v>486</v>
      </c>
      <c r="G220" s="208" t="s">
        <v>316</v>
      </c>
      <c r="H220" s="209">
        <v>71.900000000000006</v>
      </c>
      <c r="I220" s="210"/>
      <c r="J220" s="211">
        <f>ROUND(I220*H220,2)</f>
        <v>0</v>
      </c>
      <c r="K220" s="207" t="s">
        <v>144</v>
      </c>
      <c r="L220" s="62"/>
      <c r="M220" s="212" t="s">
        <v>23</v>
      </c>
      <c r="N220" s="213" t="s">
        <v>47</v>
      </c>
      <c r="O220" s="43"/>
      <c r="P220" s="214">
        <f>O220*H220</f>
        <v>0</v>
      </c>
      <c r="Q220" s="214">
        <v>0.10362</v>
      </c>
      <c r="R220" s="214">
        <f>Q220*H220</f>
        <v>7.4502780000000008</v>
      </c>
      <c r="S220" s="214">
        <v>0</v>
      </c>
      <c r="T220" s="215">
        <f>S220*H220</f>
        <v>0</v>
      </c>
      <c r="AR220" s="25" t="s">
        <v>95</v>
      </c>
      <c r="AT220" s="25" t="s">
        <v>140</v>
      </c>
      <c r="AU220" s="25" t="s">
        <v>85</v>
      </c>
      <c r="AY220" s="25" t="s">
        <v>138</v>
      </c>
      <c r="BE220" s="216">
        <f>IF(N220="základní",J220,0)</f>
        <v>0</v>
      </c>
      <c r="BF220" s="216">
        <f>IF(N220="snížená",J220,0)</f>
        <v>0</v>
      </c>
      <c r="BG220" s="216">
        <f>IF(N220="zákl. přenesená",J220,0)</f>
        <v>0</v>
      </c>
      <c r="BH220" s="216">
        <f>IF(N220="sníž. přenesená",J220,0)</f>
        <v>0</v>
      </c>
      <c r="BI220" s="216">
        <f>IF(N220="nulová",J220,0)</f>
        <v>0</v>
      </c>
      <c r="BJ220" s="25" t="s">
        <v>83</v>
      </c>
      <c r="BK220" s="216">
        <f>ROUND(I220*H220,2)</f>
        <v>0</v>
      </c>
      <c r="BL220" s="25" t="s">
        <v>95</v>
      </c>
      <c r="BM220" s="25" t="s">
        <v>487</v>
      </c>
    </row>
    <row r="221" spans="2:65" s="1" customFormat="1" ht="121.5">
      <c r="B221" s="42"/>
      <c r="C221" s="64"/>
      <c r="D221" s="217" t="s">
        <v>146</v>
      </c>
      <c r="E221" s="64"/>
      <c r="F221" s="218" t="s">
        <v>488</v>
      </c>
      <c r="G221" s="64"/>
      <c r="H221" s="64"/>
      <c r="I221" s="173"/>
      <c r="J221" s="64"/>
      <c r="K221" s="64"/>
      <c r="L221" s="62"/>
      <c r="M221" s="219"/>
      <c r="N221" s="43"/>
      <c r="O221" s="43"/>
      <c r="P221" s="43"/>
      <c r="Q221" s="43"/>
      <c r="R221" s="43"/>
      <c r="S221" s="43"/>
      <c r="T221" s="79"/>
      <c r="AT221" s="25" t="s">
        <v>146</v>
      </c>
      <c r="AU221" s="25" t="s">
        <v>85</v>
      </c>
    </row>
    <row r="222" spans="2:65" s="13" customFormat="1" ht="13.5">
      <c r="B222" s="231"/>
      <c r="C222" s="232"/>
      <c r="D222" s="217" t="s">
        <v>148</v>
      </c>
      <c r="E222" s="243" t="s">
        <v>23</v>
      </c>
      <c r="F222" s="244" t="s">
        <v>458</v>
      </c>
      <c r="G222" s="232"/>
      <c r="H222" s="245">
        <v>71.900000000000006</v>
      </c>
      <c r="I222" s="237"/>
      <c r="J222" s="232"/>
      <c r="K222" s="232"/>
      <c r="L222" s="238"/>
      <c r="M222" s="239"/>
      <c r="N222" s="240"/>
      <c r="O222" s="240"/>
      <c r="P222" s="240"/>
      <c r="Q222" s="240"/>
      <c r="R222" s="240"/>
      <c r="S222" s="240"/>
      <c r="T222" s="241"/>
      <c r="AT222" s="242" t="s">
        <v>148</v>
      </c>
      <c r="AU222" s="242" t="s">
        <v>85</v>
      </c>
      <c r="AV222" s="13" t="s">
        <v>85</v>
      </c>
      <c r="AW222" s="13" t="s">
        <v>40</v>
      </c>
      <c r="AX222" s="13" t="s">
        <v>76</v>
      </c>
      <c r="AY222" s="242" t="s">
        <v>138</v>
      </c>
    </row>
    <row r="223" spans="2:65" s="14" customFormat="1" ht="13.5">
      <c r="B223" s="246"/>
      <c r="C223" s="247"/>
      <c r="D223" s="233" t="s">
        <v>148</v>
      </c>
      <c r="E223" s="248" t="s">
        <v>23</v>
      </c>
      <c r="F223" s="249" t="s">
        <v>159</v>
      </c>
      <c r="G223" s="247"/>
      <c r="H223" s="250">
        <v>71.900000000000006</v>
      </c>
      <c r="I223" s="251"/>
      <c r="J223" s="247"/>
      <c r="K223" s="247"/>
      <c r="L223" s="252"/>
      <c r="M223" s="253"/>
      <c r="N223" s="254"/>
      <c r="O223" s="254"/>
      <c r="P223" s="254"/>
      <c r="Q223" s="254"/>
      <c r="R223" s="254"/>
      <c r="S223" s="254"/>
      <c r="T223" s="255"/>
      <c r="AT223" s="256" t="s">
        <v>148</v>
      </c>
      <c r="AU223" s="256" t="s">
        <v>85</v>
      </c>
      <c r="AV223" s="14" t="s">
        <v>95</v>
      </c>
      <c r="AW223" s="14" t="s">
        <v>40</v>
      </c>
      <c r="AX223" s="14" t="s">
        <v>83</v>
      </c>
      <c r="AY223" s="256" t="s">
        <v>138</v>
      </c>
    </row>
    <row r="224" spans="2:65" s="1" customFormat="1" ht="22.5" customHeight="1">
      <c r="B224" s="42"/>
      <c r="C224" s="264" t="s">
        <v>164</v>
      </c>
      <c r="D224" s="264" t="s">
        <v>246</v>
      </c>
      <c r="E224" s="265" t="s">
        <v>489</v>
      </c>
      <c r="F224" s="266" t="s">
        <v>490</v>
      </c>
      <c r="G224" s="267" t="s">
        <v>316</v>
      </c>
      <c r="H224" s="268">
        <v>74.057000000000002</v>
      </c>
      <c r="I224" s="269"/>
      <c r="J224" s="270">
        <f>ROUND(I224*H224,2)</f>
        <v>0</v>
      </c>
      <c r="K224" s="266" t="s">
        <v>23</v>
      </c>
      <c r="L224" s="271"/>
      <c r="M224" s="272" t="s">
        <v>23</v>
      </c>
      <c r="N224" s="273" t="s">
        <v>47</v>
      </c>
      <c r="O224" s="43"/>
      <c r="P224" s="214">
        <f>O224*H224</f>
        <v>0</v>
      </c>
      <c r="Q224" s="214">
        <v>0.18</v>
      </c>
      <c r="R224" s="214">
        <f>Q224*H224</f>
        <v>13.330259999999999</v>
      </c>
      <c r="S224" s="214">
        <v>0</v>
      </c>
      <c r="T224" s="215">
        <f>S224*H224</f>
        <v>0</v>
      </c>
      <c r="AR224" s="25" t="s">
        <v>224</v>
      </c>
      <c r="AT224" s="25" t="s">
        <v>246</v>
      </c>
      <c r="AU224" s="25" t="s">
        <v>85</v>
      </c>
      <c r="AY224" s="25" t="s">
        <v>138</v>
      </c>
      <c r="BE224" s="216">
        <f>IF(N224="základní",J224,0)</f>
        <v>0</v>
      </c>
      <c r="BF224" s="216">
        <f>IF(N224="snížená",J224,0)</f>
        <v>0</v>
      </c>
      <c r="BG224" s="216">
        <f>IF(N224="zákl. přenesená",J224,0)</f>
        <v>0</v>
      </c>
      <c r="BH224" s="216">
        <f>IF(N224="sníž. přenesená",J224,0)</f>
        <v>0</v>
      </c>
      <c r="BI224" s="216">
        <f>IF(N224="nulová",J224,0)</f>
        <v>0</v>
      </c>
      <c r="BJ224" s="25" t="s">
        <v>83</v>
      </c>
      <c r="BK224" s="216">
        <f>ROUND(I224*H224,2)</f>
        <v>0</v>
      </c>
      <c r="BL224" s="25" t="s">
        <v>95</v>
      </c>
      <c r="BM224" s="25" t="s">
        <v>491</v>
      </c>
    </row>
    <row r="225" spans="2:65" s="1" customFormat="1" ht="27">
      <c r="B225" s="42"/>
      <c r="C225" s="64"/>
      <c r="D225" s="217" t="s">
        <v>361</v>
      </c>
      <c r="E225" s="64"/>
      <c r="F225" s="218" t="s">
        <v>483</v>
      </c>
      <c r="G225" s="64"/>
      <c r="H225" s="64"/>
      <c r="I225" s="173"/>
      <c r="J225" s="64"/>
      <c r="K225" s="64"/>
      <c r="L225" s="62"/>
      <c r="M225" s="219"/>
      <c r="N225" s="43"/>
      <c r="O225" s="43"/>
      <c r="P225" s="43"/>
      <c r="Q225" s="43"/>
      <c r="R225" s="43"/>
      <c r="S225" s="43"/>
      <c r="T225" s="79"/>
      <c r="AT225" s="25" t="s">
        <v>361</v>
      </c>
      <c r="AU225" s="25" t="s">
        <v>85</v>
      </c>
    </row>
    <row r="226" spans="2:65" s="13" customFormat="1" ht="13.5">
      <c r="B226" s="231"/>
      <c r="C226" s="232"/>
      <c r="D226" s="217" t="s">
        <v>148</v>
      </c>
      <c r="E226" s="243" t="s">
        <v>23</v>
      </c>
      <c r="F226" s="244" t="s">
        <v>492</v>
      </c>
      <c r="G226" s="232"/>
      <c r="H226" s="245">
        <v>74.057000000000002</v>
      </c>
      <c r="I226" s="237"/>
      <c r="J226" s="232"/>
      <c r="K226" s="232"/>
      <c r="L226" s="238"/>
      <c r="M226" s="239"/>
      <c r="N226" s="240"/>
      <c r="O226" s="240"/>
      <c r="P226" s="240"/>
      <c r="Q226" s="240"/>
      <c r="R226" s="240"/>
      <c r="S226" s="240"/>
      <c r="T226" s="241"/>
      <c r="AT226" s="242" t="s">
        <v>148</v>
      </c>
      <c r="AU226" s="242" t="s">
        <v>85</v>
      </c>
      <c r="AV226" s="13" t="s">
        <v>85</v>
      </c>
      <c r="AW226" s="13" t="s">
        <v>40</v>
      </c>
      <c r="AX226" s="13" t="s">
        <v>76</v>
      </c>
      <c r="AY226" s="242" t="s">
        <v>138</v>
      </c>
    </row>
    <row r="227" spans="2:65" s="14" customFormat="1" ht="13.5">
      <c r="B227" s="246"/>
      <c r="C227" s="247"/>
      <c r="D227" s="217" t="s">
        <v>148</v>
      </c>
      <c r="E227" s="258" t="s">
        <v>23</v>
      </c>
      <c r="F227" s="259" t="s">
        <v>159</v>
      </c>
      <c r="G227" s="247"/>
      <c r="H227" s="260">
        <v>74.057000000000002</v>
      </c>
      <c r="I227" s="251"/>
      <c r="J227" s="247"/>
      <c r="K227" s="247"/>
      <c r="L227" s="252"/>
      <c r="M227" s="253"/>
      <c r="N227" s="254"/>
      <c r="O227" s="254"/>
      <c r="P227" s="254"/>
      <c r="Q227" s="254"/>
      <c r="R227" s="254"/>
      <c r="S227" s="254"/>
      <c r="T227" s="255"/>
      <c r="AT227" s="256" t="s">
        <v>148</v>
      </c>
      <c r="AU227" s="256" t="s">
        <v>85</v>
      </c>
      <c r="AV227" s="14" t="s">
        <v>95</v>
      </c>
      <c r="AW227" s="14" t="s">
        <v>40</v>
      </c>
      <c r="AX227" s="14" t="s">
        <v>83</v>
      </c>
      <c r="AY227" s="256" t="s">
        <v>138</v>
      </c>
    </row>
    <row r="228" spans="2:65" s="11" customFormat="1" ht="29.85" customHeight="1">
      <c r="B228" s="188"/>
      <c r="C228" s="189"/>
      <c r="D228" s="202" t="s">
        <v>75</v>
      </c>
      <c r="E228" s="203" t="s">
        <v>224</v>
      </c>
      <c r="F228" s="203" t="s">
        <v>493</v>
      </c>
      <c r="G228" s="189"/>
      <c r="H228" s="189"/>
      <c r="I228" s="192"/>
      <c r="J228" s="204">
        <f>BK228</f>
        <v>0</v>
      </c>
      <c r="K228" s="189"/>
      <c r="L228" s="194"/>
      <c r="M228" s="195"/>
      <c r="N228" s="196"/>
      <c r="O228" s="196"/>
      <c r="P228" s="197">
        <f>SUM(P229:P237)</f>
        <v>0</v>
      </c>
      <c r="Q228" s="196"/>
      <c r="R228" s="197">
        <f>SUM(R229:R237)</f>
        <v>1.4149400000000001</v>
      </c>
      <c r="S228" s="196"/>
      <c r="T228" s="198">
        <f>SUM(T229:T237)</f>
        <v>0</v>
      </c>
      <c r="AR228" s="199" t="s">
        <v>83</v>
      </c>
      <c r="AT228" s="200" t="s">
        <v>75</v>
      </c>
      <c r="AU228" s="200" t="s">
        <v>83</v>
      </c>
      <c r="AY228" s="199" t="s">
        <v>138</v>
      </c>
      <c r="BK228" s="201">
        <f>SUM(BK229:BK237)</f>
        <v>0</v>
      </c>
    </row>
    <row r="229" spans="2:65" s="1" customFormat="1" ht="31.5" customHeight="1">
      <c r="B229" s="42"/>
      <c r="C229" s="205" t="s">
        <v>494</v>
      </c>
      <c r="D229" s="205" t="s">
        <v>140</v>
      </c>
      <c r="E229" s="206" t="s">
        <v>495</v>
      </c>
      <c r="F229" s="207" t="s">
        <v>496</v>
      </c>
      <c r="G229" s="208" t="s">
        <v>409</v>
      </c>
      <c r="H229" s="209">
        <v>1</v>
      </c>
      <c r="I229" s="210"/>
      <c r="J229" s="211">
        <f>ROUND(I229*H229,2)</f>
        <v>0</v>
      </c>
      <c r="K229" s="207" t="s">
        <v>144</v>
      </c>
      <c r="L229" s="62"/>
      <c r="M229" s="212" t="s">
        <v>23</v>
      </c>
      <c r="N229" s="213" t="s">
        <v>47</v>
      </c>
      <c r="O229" s="43"/>
      <c r="P229" s="214">
        <f>O229*H229</f>
        <v>0</v>
      </c>
      <c r="Q229" s="214">
        <v>6.0900000000000003E-2</v>
      </c>
      <c r="R229" s="214">
        <f>Q229*H229</f>
        <v>6.0900000000000003E-2</v>
      </c>
      <c r="S229" s="214">
        <v>0</v>
      </c>
      <c r="T229" s="215">
        <f>S229*H229</f>
        <v>0</v>
      </c>
      <c r="AR229" s="25" t="s">
        <v>95</v>
      </c>
      <c r="AT229" s="25" t="s">
        <v>140</v>
      </c>
      <c r="AU229" s="25" t="s">
        <v>85</v>
      </c>
      <c r="AY229" s="25" t="s">
        <v>138</v>
      </c>
      <c r="BE229" s="216">
        <f>IF(N229="základní",J229,0)</f>
        <v>0</v>
      </c>
      <c r="BF229" s="216">
        <f>IF(N229="snížená",J229,0)</f>
        <v>0</v>
      </c>
      <c r="BG229" s="216">
        <f>IF(N229="zákl. přenesená",J229,0)</f>
        <v>0</v>
      </c>
      <c r="BH229" s="216">
        <f>IF(N229="sníž. přenesená",J229,0)</f>
        <v>0</v>
      </c>
      <c r="BI229" s="216">
        <f>IF(N229="nulová",J229,0)</f>
        <v>0</v>
      </c>
      <c r="BJ229" s="25" t="s">
        <v>83</v>
      </c>
      <c r="BK229" s="216">
        <f>ROUND(I229*H229,2)</f>
        <v>0</v>
      </c>
      <c r="BL229" s="25" t="s">
        <v>95</v>
      </c>
      <c r="BM229" s="25" t="s">
        <v>497</v>
      </c>
    </row>
    <row r="230" spans="2:65" s="12" customFormat="1" ht="13.5">
      <c r="B230" s="220"/>
      <c r="C230" s="221"/>
      <c r="D230" s="217" t="s">
        <v>148</v>
      </c>
      <c r="E230" s="222" t="s">
        <v>23</v>
      </c>
      <c r="F230" s="223" t="s">
        <v>498</v>
      </c>
      <c r="G230" s="221"/>
      <c r="H230" s="224" t="s">
        <v>23</v>
      </c>
      <c r="I230" s="225"/>
      <c r="J230" s="221"/>
      <c r="K230" s="221"/>
      <c r="L230" s="226"/>
      <c r="M230" s="227"/>
      <c r="N230" s="228"/>
      <c r="O230" s="228"/>
      <c r="P230" s="228"/>
      <c r="Q230" s="228"/>
      <c r="R230" s="228"/>
      <c r="S230" s="228"/>
      <c r="T230" s="229"/>
      <c r="AT230" s="230" t="s">
        <v>148</v>
      </c>
      <c r="AU230" s="230" t="s">
        <v>85</v>
      </c>
      <c r="AV230" s="12" t="s">
        <v>83</v>
      </c>
      <c r="AW230" s="12" t="s">
        <v>40</v>
      </c>
      <c r="AX230" s="12" t="s">
        <v>76</v>
      </c>
      <c r="AY230" s="230" t="s">
        <v>138</v>
      </c>
    </row>
    <row r="231" spans="2:65" s="13" customFormat="1" ht="13.5">
      <c r="B231" s="231"/>
      <c r="C231" s="232"/>
      <c r="D231" s="233" t="s">
        <v>148</v>
      </c>
      <c r="E231" s="234" t="s">
        <v>23</v>
      </c>
      <c r="F231" s="235" t="s">
        <v>83</v>
      </c>
      <c r="G231" s="232"/>
      <c r="H231" s="236">
        <v>1</v>
      </c>
      <c r="I231" s="237"/>
      <c r="J231" s="232"/>
      <c r="K231" s="232"/>
      <c r="L231" s="238"/>
      <c r="M231" s="239"/>
      <c r="N231" s="240"/>
      <c r="O231" s="240"/>
      <c r="P231" s="240"/>
      <c r="Q231" s="240"/>
      <c r="R231" s="240"/>
      <c r="S231" s="240"/>
      <c r="T231" s="241"/>
      <c r="AT231" s="242" t="s">
        <v>148</v>
      </c>
      <c r="AU231" s="242" t="s">
        <v>85</v>
      </c>
      <c r="AV231" s="13" t="s">
        <v>85</v>
      </c>
      <c r="AW231" s="13" t="s">
        <v>40</v>
      </c>
      <c r="AX231" s="13" t="s">
        <v>83</v>
      </c>
      <c r="AY231" s="242" t="s">
        <v>138</v>
      </c>
    </row>
    <row r="232" spans="2:65" s="1" customFormat="1" ht="22.5" customHeight="1">
      <c r="B232" s="42"/>
      <c r="C232" s="205" t="s">
        <v>499</v>
      </c>
      <c r="D232" s="205" t="s">
        <v>140</v>
      </c>
      <c r="E232" s="206" t="s">
        <v>500</v>
      </c>
      <c r="F232" s="207" t="s">
        <v>501</v>
      </c>
      <c r="G232" s="208" t="s">
        <v>409</v>
      </c>
      <c r="H232" s="209">
        <v>1</v>
      </c>
      <c r="I232" s="210"/>
      <c r="J232" s="211">
        <f>ROUND(I232*H232,2)</f>
        <v>0</v>
      </c>
      <c r="K232" s="207" t="s">
        <v>144</v>
      </c>
      <c r="L232" s="62"/>
      <c r="M232" s="212" t="s">
        <v>23</v>
      </c>
      <c r="N232" s="213" t="s">
        <v>47</v>
      </c>
      <c r="O232" s="43"/>
      <c r="P232" s="214">
        <f>O232*H232</f>
        <v>0</v>
      </c>
      <c r="Q232" s="214">
        <v>0.42080000000000001</v>
      </c>
      <c r="R232" s="214">
        <f>Q232*H232</f>
        <v>0.42080000000000001</v>
      </c>
      <c r="S232" s="214">
        <v>0</v>
      </c>
      <c r="T232" s="215">
        <f>S232*H232</f>
        <v>0</v>
      </c>
      <c r="AR232" s="25" t="s">
        <v>95</v>
      </c>
      <c r="AT232" s="25" t="s">
        <v>140</v>
      </c>
      <c r="AU232" s="25" t="s">
        <v>85</v>
      </c>
      <c r="AY232" s="25" t="s">
        <v>138</v>
      </c>
      <c r="BE232" s="216">
        <f>IF(N232="základní",J232,0)</f>
        <v>0</v>
      </c>
      <c r="BF232" s="216">
        <f>IF(N232="snížená",J232,0)</f>
        <v>0</v>
      </c>
      <c r="BG232" s="216">
        <f>IF(N232="zákl. přenesená",J232,0)</f>
        <v>0</v>
      </c>
      <c r="BH232" s="216">
        <f>IF(N232="sníž. přenesená",J232,0)</f>
        <v>0</v>
      </c>
      <c r="BI232" s="216">
        <f>IF(N232="nulová",J232,0)</f>
        <v>0</v>
      </c>
      <c r="BJ232" s="25" t="s">
        <v>83</v>
      </c>
      <c r="BK232" s="216">
        <f>ROUND(I232*H232,2)</f>
        <v>0</v>
      </c>
      <c r="BL232" s="25" t="s">
        <v>95</v>
      </c>
      <c r="BM232" s="25" t="s">
        <v>502</v>
      </c>
    </row>
    <row r="233" spans="2:65" s="1" customFormat="1" ht="27">
      <c r="B233" s="42"/>
      <c r="C233" s="64"/>
      <c r="D233" s="217" t="s">
        <v>361</v>
      </c>
      <c r="E233" s="64"/>
      <c r="F233" s="218" t="s">
        <v>503</v>
      </c>
      <c r="G233" s="64"/>
      <c r="H233" s="64"/>
      <c r="I233" s="173"/>
      <c r="J233" s="64"/>
      <c r="K233" s="64"/>
      <c r="L233" s="62"/>
      <c r="M233" s="219"/>
      <c r="N233" s="43"/>
      <c r="O233" s="43"/>
      <c r="P233" s="43"/>
      <c r="Q233" s="43"/>
      <c r="R233" s="43"/>
      <c r="S233" s="43"/>
      <c r="T233" s="79"/>
      <c r="AT233" s="25" t="s">
        <v>361</v>
      </c>
      <c r="AU233" s="25" t="s">
        <v>85</v>
      </c>
    </row>
    <row r="234" spans="2:65" s="12" customFormat="1" ht="13.5">
      <c r="B234" s="220"/>
      <c r="C234" s="221"/>
      <c r="D234" s="217" t="s">
        <v>148</v>
      </c>
      <c r="E234" s="222" t="s">
        <v>23</v>
      </c>
      <c r="F234" s="223" t="s">
        <v>504</v>
      </c>
      <c r="G234" s="221"/>
      <c r="H234" s="224" t="s">
        <v>23</v>
      </c>
      <c r="I234" s="225"/>
      <c r="J234" s="221"/>
      <c r="K234" s="221"/>
      <c r="L234" s="226"/>
      <c r="M234" s="227"/>
      <c r="N234" s="228"/>
      <c r="O234" s="228"/>
      <c r="P234" s="228"/>
      <c r="Q234" s="228"/>
      <c r="R234" s="228"/>
      <c r="S234" s="228"/>
      <c r="T234" s="229"/>
      <c r="AT234" s="230" t="s">
        <v>148</v>
      </c>
      <c r="AU234" s="230" t="s">
        <v>85</v>
      </c>
      <c r="AV234" s="12" t="s">
        <v>83</v>
      </c>
      <c r="AW234" s="12" t="s">
        <v>40</v>
      </c>
      <c r="AX234" s="12" t="s">
        <v>76</v>
      </c>
      <c r="AY234" s="230" t="s">
        <v>138</v>
      </c>
    </row>
    <row r="235" spans="2:65" s="13" customFormat="1" ht="13.5">
      <c r="B235" s="231"/>
      <c r="C235" s="232"/>
      <c r="D235" s="217" t="s">
        <v>148</v>
      </c>
      <c r="E235" s="243" t="s">
        <v>23</v>
      </c>
      <c r="F235" s="244" t="s">
        <v>83</v>
      </c>
      <c r="G235" s="232"/>
      <c r="H235" s="245">
        <v>1</v>
      </c>
      <c r="I235" s="237"/>
      <c r="J235" s="232"/>
      <c r="K235" s="232"/>
      <c r="L235" s="238"/>
      <c r="M235" s="239"/>
      <c r="N235" s="240"/>
      <c r="O235" s="240"/>
      <c r="P235" s="240"/>
      <c r="Q235" s="240"/>
      <c r="R235" s="240"/>
      <c r="S235" s="240"/>
      <c r="T235" s="241"/>
      <c r="AT235" s="242" t="s">
        <v>148</v>
      </c>
      <c r="AU235" s="242" t="s">
        <v>85</v>
      </c>
      <c r="AV235" s="13" t="s">
        <v>85</v>
      </c>
      <c r="AW235" s="13" t="s">
        <v>40</v>
      </c>
      <c r="AX235" s="13" t="s">
        <v>76</v>
      </c>
      <c r="AY235" s="242" t="s">
        <v>138</v>
      </c>
    </row>
    <row r="236" spans="2:65" s="14" customFormat="1" ht="13.5">
      <c r="B236" s="246"/>
      <c r="C236" s="247"/>
      <c r="D236" s="233" t="s">
        <v>148</v>
      </c>
      <c r="E236" s="248" t="s">
        <v>23</v>
      </c>
      <c r="F236" s="249" t="s">
        <v>159</v>
      </c>
      <c r="G236" s="247"/>
      <c r="H236" s="250">
        <v>1</v>
      </c>
      <c r="I236" s="251"/>
      <c r="J236" s="247"/>
      <c r="K236" s="247"/>
      <c r="L236" s="252"/>
      <c r="M236" s="253"/>
      <c r="N236" s="254"/>
      <c r="O236" s="254"/>
      <c r="P236" s="254"/>
      <c r="Q236" s="254"/>
      <c r="R236" s="254"/>
      <c r="S236" s="254"/>
      <c r="T236" s="255"/>
      <c r="AT236" s="256" t="s">
        <v>148</v>
      </c>
      <c r="AU236" s="256" t="s">
        <v>85</v>
      </c>
      <c r="AV236" s="14" t="s">
        <v>95</v>
      </c>
      <c r="AW236" s="14" t="s">
        <v>40</v>
      </c>
      <c r="AX236" s="14" t="s">
        <v>83</v>
      </c>
      <c r="AY236" s="256" t="s">
        <v>138</v>
      </c>
    </row>
    <row r="237" spans="2:65" s="1" customFormat="1" ht="22.5" customHeight="1">
      <c r="B237" s="42"/>
      <c r="C237" s="205" t="s">
        <v>505</v>
      </c>
      <c r="D237" s="205" t="s">
        <v>140</v>
      </c>
      <c r="E237" s="206" t="s">
        <v>506</v>
      </c>
      <c r="F237" s="207" t="s">
        <v>507</v>
      </c>
      <c r="G237" s="208" t="s">
        <v>508</v>
      </c>
      <c r="H237" s="209">
        <v>3</v>
      </c>
      <c r="I237" s="210"/>
      <c r="J237" s="211">
        <f>ROUND(I237*H237,2)</f>
        <v>0</v>
      </c>
      <c r="K237" s="207" t="s">
        <v>23</v>
      </c>
      <c r="L237" s="62"/>
      <c r="M237" s="212" t="s">
        <v>23</v>
      </c>
      <c r="N237" s="213" t="s">
        <v>47</v>
      </c>
      <c r="O237" s="43"/>
      <c r="P237" s="214">
        <f>O237*H237</f>
        <v>0</v>
      </c>
      <c r="Q237" s="214">
        <v>0.31108000000000002</v>
      </c>
      <c r="R237" s="214">
        <f>Q237*H237</f>
        <v>0.93324000000000007</v>
      </c>
      <c r="S237" s="214">
        <v>0</v>
      </c>
      <c r="T237" s="215">
        <f>S237*H237</f>
        <v>0</v>
      </c>
      <c r="AR237" s="25" t="s">
        <v>95</v>
      </c>
      <c r="AT237" s="25" t="s">
        <v>140</v>
      </c>
      <c r="AU237" s="25" t="s">
        <v>85</v>
      </c>
      <c r="AY237" s="25" t="s">
        <v>138</v>
      </c>
      <c r="BE237" s="216">
        <f>IF(N237="základní",J237,0)</f>
        <v>0</v>
      </c>
      <c r="BF237" s="216">
        <f>IF(N237="snížená",J237,0)</f>
        <v>0</v>
      </c>
      <c r="BG237" s="216">
        <f>IF(N237="zákl. přenesená",J237,0)</f>
        <v>0</v>
      </c>
      <c r="BH237" s="216">
        <f>IF(N237="sníž. přenesená",J237,0)</f>
        <v>0</v>
      </c>
      <c r="BI237" s="216">
        <f>IF(N237="nulová",J237,0)</f>
        <v>0</v>
      </c>
      <c r="BJ237" s="25" t="s">
        <v>83</v>
      </c>
      <c r="BK237" s="216">
        <f>ROUND(I237*H237,2)</f>
        <v>0</v>
      </c>
      <c r="BL237" s="25" t="s">
        <v>95</v>
      </c>
      <c r="BM237" s="25" t="s">
        <v>509</v>
      </c>
    </row>
    <row r="238" spans="2:65" s="11" customFormat="1" ht="29.85" customHeight="1">
      <c r="B238" s="188"/>
      <c r="C238" s="189"/>
      <c r="D238" s="202" t="s">
        <v>75</v>
      </c>
      <c r="E238" s="203" t="s">
        <v>215</v>
      </c>
      <c r="F238" s="203" t="s">
        <v>216</v>
      </c>
      <c r="G238" s="189"/>
      <c r="H238" s="189"/>
      <c r="I238" s="192"/>
      <c r="J238" s="204">
        <f>BK238</f>
        <v>0</v>
      </c>
      <c r="K238" s="189"/>
      <c r="L238" s="194"/>
      <c r="M238" s="195"/>
      <c r="N238" s="196"/>
      <c r="O238" s="196"/>
      <c r="P238" s="197">
        <f>SUM(P239:P283)</f>
        <v>0</v>
      </c>
      <c r="Q238" s="196"/>
      <c r="R238" s="197">
        <f>SUM(R239:R283)</f>
        <v>8.8545034999999999</v>
      </c>
      <c r="S238" s="196"/>
      <c r="T238" s="198">
        <f>SUM(T239:T283)</f>
        <v>0</v>
      </c>
      <c r="AR238" s="199" t="s">
        <v>83</v>
      </c>
      <c r="AT238" s="200" t="s">
        <v>75</v>
      </c>
      <c r="AU238" s="200" t="s">
        <v>83</v>
      </c>
      <c r="AY238" s="199" t="s">
        <v>138</v>
      </c>
      <c r="BK238" s="201">
        <f>SUM(BK239:BK283)</f>
        <v>0</v>
      </c>
    </row>
    <row r="239" spans="2:65" s="1" customFormat="1" ht="44.25" customHeight="1">
      <c r="B239" s="42"/>
      <c r="C239" s="205" t="s">
        <v>510</v>
      </c>
      <c r="D239" s="205" t="s">
        <v>140</v>
      </c>
      <c r="E239" s="206" t="s">
        <v>511</v>
      </c>
      <c r="F239" s="207" t="s">
        <v>512</v>
      </c>
      <c r="G239" s="208" t="s">
        <v>246</v>
      </c>
      <c r="H239" s="209">
        <v>15.29</v>
      </c>
      <c r="I239" s="210"/>
      <c r="J239" s="211">
        <f>ROUND(I239*H239,2)</f>
        <v>0</v>
      </c>
      <c r="K239" s="207" t="s">
        <v>144</v>
      </c>
      <c r="L239" s="62"/>
      <c r="M239" s="212" t="s">
        <v>23</v>
      </c>
      <c r="N239" s="213" t="s">
        <v>47</v>
      </c>
      <c r="O239" s="43"/>
      <c r="P239" s="214">
        <f>O239*H239</f>
        <v>0</v>
      </c>
      <c r="Q239" s="214">
        <v>7.1900000000000006E-2</v>
      </c>
      <c r="R239" s="214">
        <f>Q239*H239</f>
        <v>1.099351</v>
      </c>
      <c r="S239" s="214">
        <v>0</v>
      </c>
      <c r="T239" s="215">
        <f>S239*H239</f>
        <v>0</v>
      </c>
      <c r="AR239" s="25" t="s">
        <v>95</v>
      </c>
      <c r="AT239" s="25" t="s">
        <v>140</v>
      </c>
      <c r="AU239" s="25" t="s">
        <v>85</v>
      </c>
      <c r="AY239" s="25" t="s">
        <v>138</v>
      </c>
      <c r="BE239" s="216">
        <f>IF(N239="základní",J239,0)</f>
        <v>0</v>
      </c>
      <c r="BF239" s="216">
        <f>IF(N239="snížená",J239,0)</f>
        <v>0</v>
      </c>
      <c r="BG239" s="216">
        <f>IF(N239="zákl. přenesená",J239,0)</f>
        <v>0</v>
      </c>
      <c r="BH239" s="216">
        <f>IF(N239="sníž. přenesená",J239,0)</f>
        <v>0</v>
      </c>
      <c r="BI239" s="216">
        <f>IF(N239="nulová",J239,0)</f>
        <v>0</v>
      </c>
      <c r="BJ239" s="25" t="s">
        <v>83</v>
      </c>
      <c r="BK239" s="216">
        <f>ROUND(I239*H239,2)</f>
        <v>0</v>
      </c>
      <c r="BL239" s="25" t="s">
        <v>95</v>
      </c>
      <c r="BM239" s="25" t="s">
        <v>513</v>
      </c>
    </row>
    <row r="240" spans="2:65" s="1" customFormat="1" ht="135">
      <c r="B240" s="42"/>
      <c r="C240" s="64"/>
      <c r="D240" s="217" t="s">
        <v>146</v>
      </c>
      <c r="E240" s="64"/>
      <c r="F240" s="218" t="s">
        <v>514</v>
      </c>
      <c r="G240" s="64"/>
      <c r="H240" s="64"/>
      <c r="I240" s="173"/>
      <c r="J240" s="64"/>
      <c r="K240" s="64"/>
      <c r="L240" s="62"/>
      <c r="M240" s="219"/>
      <c r="N240" s="43"/>
      <c r="O240" s="43"/>
      <c r="P240" s="43"/>
      <c r="Q240" s="43"/>
      <c r="R240" s="43"/>
      <c r="S240" s="43"/>
      <c r="T240" s="79"/>
      <c r="AT240" s="25" t="s">
        <v>146</v>
      </c>
      <c r="AU240" s="25" t="s">
        <v>85</v>
      </c>
    </row>
    <row r="241" spans="2:65" s="12" customFormat="1" ht="13.5">
      <c r="B241" s="220"/>
      <c r="C241" s="221"/>
      <c r="D241" s="217" t="s">
        <v>148</v>
      </c>
      <c r="E241" s="222" t="s">
        <v>23</v>
      </c>
      <c r="F241" s="223" t="s">
        <v>515</v>
      </c>
      <c r="G241" s="221"/>
      <c r="H241" s="224" t="s">
        <v>23</v>
      </c>
      <c r="I241" s="225"/>
      <c r="J241" s="221"/>
      <c r="K241" s="221"/>
      <c r="L241" s="226"/>
      <c r="M241" s="227"/>
      <c r="N241" s="228"/>
      <c r="O241" s="228"/>
      <c r="P241" s="228"/>
      <c r="Q241" s="228"/>
      <c r="R241" s="228"/>
      <c r="S241" s="228"/>
      <c r="T241" s="229"/>
      <c r="AT241" s="230" t="s">
        <v>148</v>
      </c>
      <c r="AU241" s="230" t="s">
        <v>85</v>
      </c>
      <c r="AV241" s="12" t="s">
        <v>83</v>
      </c>
      <c r="AW241" s="12" t="s">
        <v>40</v>
      </c>
      <c r="AX241" s="12" t="s">
        <v>76</v>
      </c>
      <c r="AY241" s="230" t="s">
        <v>138</v>
      </c>
    </row>
    <row r="242" spans="2:65" s="12" customFormat="1" ht="13.5">
      <c r="B242" s="220"/>
      <c r="C242" s="221"/>
      <c r="D242" s="217" t="s">
        <v>148</v>
      </c>
      <c r="E242" s="222" t="s">
        <v>23</v>
      </c>
      <c r="F242" s="223" t="s">
        <v>516</v>
      </c>
      <c r="G242" s="221"/>
      <c r="H242" s="224" t="s">
        <v>23</v>
      </c>
      <c r="I242" s="225"/>
      <c r="J242" s="221"/>
      <c r="K242" s="221"/>
      <c r="L242" s="226"/>
      <c r="M242" s="227"/>
      <c r="N242" s="228"/>
      <c r="O242" s="228"/>
      <c r="P242" s="228"/>
      <c r="Q242" s="228"/>
      <c r="R242" s="228"/>
      <c r="S242" s="228"/>
      <c r="T242" s="229"/>
      <c r="AT242" s="230" t="s">
        <v>148</v>
      </c>
      <c r="AU242" s="230" t="s">
        <v>85</v>
      </c>
      <c r="AV242" s="12" t="s">
        <v>83</v>
      </c>
      <c r="AW242" s="12" t="s">
        <v>40</v>
      </c>
      <c r="AX242" s="12" t="s">
        <v>76</v>
      </c>
      <c r="AY242" s="230" t="s">
        <v>138</v>
      </c>
    </row>
    <row r="243" spans="2:65" s="13" customFormat="1" ht="13.5">
      <c r="B243" s="231"/>
      <c r="C243" s="232"/>
      <c r="D243" s="217" t="s">
        <v>148</v>
      </c>
      <c r="E243" s="243" t="s">
        <v>23</v>
      </c>
      <c r="F243" s="244" t="s">
        <v>517</v>
      </c>
      <c r="G243" s="232"/>
      <c r="H243" s="245">
        <v>15.29</v>
      </c>
      <c r="I243" s="237"/>
      <c r="J243" s="232"/>
      <c r="K243" s="232"/>
      <c r="L243" s="238"/>
      <c r="M243" s="239"/>
      <c r="N243" s="240"/>
      <c r="O243" s="240"/>
      <c r="P243" s="240"/>
      <c r="Q243" s="240"/>
      <c r="R243" s="240"/>
      <c r="S243" s="240"/>
      <c r="T243" s="241"/>
      <c r="AT243" s="242" t="s">
        <v>148</v>
      </c>
      <c r="AU243" s="242" t="s">
        <v>85</v>
      </c>
      <c r="AV243" s="13" t="s">
        <v>85</v>
      </c>
      <c r="AW243" s="13" t="s">
        <v>40</v>
      </c>
      <c r="AX243" s="13" t="s">
        <v>76</v>
      </c>
      <c r="AY243" s="242" t="s">
        <v>138</v>
      </c>
    </row>
    <row r="244" spans="2:65" s="14" customFormat="1" ht="13.5">
      <c r="B244" s="246"/>
      <c r="C244" s="247"/>
      <c r="D244" s="233" t="s">
        <v>148</v>
      </c>
      <c r="E244" s="248" t="s">
        <v>23</v>
      </c>
      <c r="F244" s="249" t="s">
        <v>159</v>
      </c>
      <c r="G244" s="247"/>
      <c r="H244" s="250">
        <v>15.29</v>
      </c>
      <c r="I244" s="251"/>
      <c r="J244" s="247"/>
      <c r="K244" s="247"/>
      <c r="L244" s="252"/>
      <c r="M244" s="253"/>
      <c r="N244" s="254"/>
      <c r="O244" s="254"/>
      <c r="P244" s="254"/>
      <c r="Q244" s="254"/>
      <c r="R244" s="254"/>
      <c r="S244" s="254"/>
      <c r="T244" s="255"/>
      <c r="AT244" s="256" t="s">
        <v>148</v>
      </c>
      <c r="AU244" s="256" t="s">
        <v>85</v>
      </c>
      <c r="AV244" s="14" t="s">
        <v>95</v>
      </c>
      <c r="AW244" s="14" t="s">
        <v>40</v>
      </c>
      <c r="AX244" s="14" t="s">
        <v>83</v>
      </c>
      <c r="AY244" s="256" t="s">
        <v>138</v>
      </c>
    </row>
    <row r="245" spans="2:65" s="1" customFormat="1" ht="22.5" customHeight="1">
      <c r="B245" s="42"/>
      <c r="C245" s="264" t="s">
        <v>518</v>
      </c>
      <c r="D245" s="264" t="s">
        <v>246</v>
      </c>
      <c r="E245" s="265" t="s">
        <v>519</v>
      </c>
      <c r="F245" s="266" t="s">
        <v>490</v>
      </c>
      <c r="G245" s="267" t="s">
        <v>316</v>
      </c>
      <c r="H245" s="268">
        <v>1.575</v>
      </c>
      <c r="I245" s="269"/>
      <c r="J245" s="270">
        <f>ROUND(I245*H245,2)</f>
        <v>0</v>
      </c>
      <c r="K245" s="266" t="s">
        <v>23</v>
      </c>
      <c r="L245" s="271"/>
      <c r="M245" s="272" t="s">
        <v>23</v>
      </c>
      <c r="N245" s="273" t="s">
        <v>47</v>
      </c>
      <c r="O245" s="43"/>
      <c r="P245" s="214">
        <f>O245*H245</f>
        <v>0</v>
      </c>
      <c r="Q245" s="214">
        <v>0.18</v>
      </c>
      <c r="R245" s="214">
        <f>Q245*H245</f>
        <v>0.28349999999999997</v>
      </c>
      <c r="S245" s="214">
        <v>0</v>
      </c>
      <c r="T245" s="215">
        <f>S245*H245</f>
        <v>0</v>
      </c>
      <c r="AR245" s="25" t="s">
        <v>224</v>
      </c>
      <c r="AT245" s="25" t="s">
        <v>246</v>
      </c>
      <c r="AU245" s="25" t="s">
        <v>85</v>
      </c>
      <c r="AY245" s="25" t="s">
        <v>138</v>
      </c>
      <c r="BE245" s="216">
        <f>IF(N245="základní",J245,0)</f>
        <v>0</v>
      </c>
      <c r="BF245" s="216">
        <f>IF(N245="snížená",J245,0)</f>
        <v>0</v>
      </c>
      <c r="BG245" s="216">
        <f>IF(N245="zákl. přenesená",J245,0)</f>
        <v>0</v>
      </c>
      <c r="BH245" s="216">
        <f>IF(N245="sníž. přenesená",J245,0)</f>
        <v>0</v>
      </c>
      <c r="BI245" s="216">
        <f>IF(N245="nulová",J245,0)</f>
        <v>0</v>
      </c>
      <c r="BJ245" s="25" t="s">
        <v>83</v>
      </c>
      <c r="BK245" s="216">
        <f>ROUND(I245*H245,2)</f>
        <v>0</v>
      </c>
      <c r="BL245" s="25" t="s">
        <v>95</v>
      </c>
      <c r="BM245" s="25" t="s">
        <v>520</v>
      </c>
    </row>
    <row r="246" spans="2:65" s="1" customFormat="1" ht="27">
      <c r="B246" s="42"/>
      <c r="C246" s="64"/>
      <c r="D246" s="217" t="s">
        <v>361</v>
      </c>
      <c r="E246" s="64"/>
      <c r="F246" s="218" t="s">
        <v>483</v>
      </c>
      <c r="G246" s="64"/>
      <c r="H246" s="64"/>
      <c r="I246" s="173"/>
      <c r="J246" s="64"/>
      <c r="K246" s="64"/>
      <c r="L246" s="62"/>
      <c r="M246" s="219"/>
      <c r="N246" s="43"/>
      <c r="O246" s="43"/>
      <c r="P246" s="43"/>
      <c r="Q246" s="43"/>
      <c r="R246" s="43"/>
      <c r="S246" s="43"/>
      <c r="T246" s="79"/>
      <c r="AT246" s="25" t="s">
        <v>361</v>
      </c>
      <c r="AU246" s="25" t="s">
        <v>85</v>
      </c>
    </row>
    <row r="247" spans="2:65" s="13" customFormat="1" ht="13.5">
      <c r="B247" s="231"/>
      <c r="C247" s="232"/>
      <c r="D247" s="233" t="s">
        <v>148</v>
      </c>
      <c r="E247" s="234" t="s">
        <v>23</v>
      </c>
      <c r="F247" s="235" t="s">
        <v>521</v>
      </c>
      <c r="G247" s="232"/>
      <c r="H247" s="236">
        <v>1.575</v>
      </c>
      <c r="I247" s="237"/>
      <c r="J247" s="232"/>
      <c r="K247" s="232"/>
      <c r="L247" s="238"/>
      <c r="M247" s="239"/>
      <c r="N247" s="240"/>
      <c r="O247" s="240"/>
      <c r="P247" s="240"/>
      <c r="Q247" s="240"/>
      <c r="R247" s="240"/>
      <c r="S247" s="240"/>
      <c r="T247" s="241"/>
      <c r="AT247" s="242" t="s">
        <v>148</v>
      </c>
      <c r="AU247" s="242" t="s">
        <v>85</v>
      </c>
      <c r="AV247" s="13" t="s">
        <v>85</v>
      </c>
      <c r="AW247" s="13" t="s">
        <v>40</v>
      </c>
      <c r="AX247" s="13" t="s">
        <v>83</v>
      </c>
      <c r="AY247" s="242" t="s">
        <v>138</v>
      </c>
    </row>
    <row r="248" spans="2:65" s="1" customFormat="1" ht="44.25" customHeight="1">
      <c r="B248" s="42"/>
      <c r="C248" s="205" t="s">
        <v>522</v>
      </c>
      <c r="D248" s="205" t="s">
        <v>140</v>
      </c>
      <c r="E248" s="206" t="s">
        <v>523</v>
      </c>
      <c r="F248" s="207" t="s">
        <v>524</v>
      </c>
      <c r="G248" s="208" t="s">
        <v>246</v>
      </c>
      <c r="H248" s="209">
        <v>34.725000000000001</v>
      </c>
      <c r="I248" s="210"/>
      <c r="J248" s="211">
        <f>ROUND(I248*H248,2)</f>
        <v>0</v>
      </c>
      <c r="K248" s="207" t="s">
        <v>144</v>
      </c>
      <c r="L248" s="62"/>
      <c r="M248" s="212" t="s">
        <v>23</v>
      </c>
      <c r="N248" s="213" t="s">
        <v>47</v>
      </c>
      <c r="O248" s="43"/>
      <c r="P248" s="214">
        <f>O248*H248</f>
        <v>0</v>
      </c>
      <c r="Q248" s="214">
        <v>0.1295</v>
      </c>
      <c r="R248" s="214">
        <f>Q248*H248</f>
        <v>4.4968875000000006</v>
      </c>
      <c r="S248" s="214">
        <v>0</v>
      </c>
      <c r="T248" s="215">
        <f>S248*H248</f>
        <v>0</v>
      </c>
      <c r="AR248" s="25" t="s">
        <v>95</v>
      </c>
      <c r="AT248" s="25" t="s">
        <v>140</v>
      </c>
      <c r="AU248" s="25" t="s">
        <v>85</v>
      </c>
      <c r="AY248" s="25" t="s">
        <v>138</v>
      </c>
      <c r="BE248" s="216">
        <f>IF(N248="základní",J248,0)</f>
        <v>0</v>
      </c>
      <c r="BF248" s="216">
        <f>IF(N248="snížená",J248,0)</f>
        <v>0</v>
      </c>
      <c r="BG248" s="216">
        <f>IF(N248="zákl. přenesená",J248,0)</f>
        <v>0</v>
      </c>
      <c r="BH248" s="216">
        <f>IF(N248="sníž. přenesená",J248,0)</f>
        <v>0</v>
      </c>
      <c r="BI248" s="216">
        <f>IF(N248="nulová",J248,0)</f>
        <v>0</v>
      </c>
      <c r="BJ248" s="25" t="s">
        <v>83</v>
      </c>
      <c r="BK248" s="216">
        <f>ROUND(I248*H248,2)</f>
        <v>0</v>
      </c>
      <c r="BL248" s="25" t="s">
        <v>95</v>
      </c>
      <c r="BM248" s="25" t="s">
        <v>525</v>
      </c>
    </row>
    <row r="249" spans="2:65" s="1" customFormat="1" ht="94.5">
      <c r="B249" s="42"/>
      <c r="C249" s="64"/>
      <c r="D249" s="217" t="s">
        <v>146</v>
      </c>
      <c r="E249" s="64"/>
      <c r="F249" s="218" t="s">
        <v>526</v>
      </c>
      <c r="G249" s="64"/>
      <c r="H249" s="64"/>
      <c r="I249" s="173"/>
      <c r="J249" s="64"/>
      <c r="K249" s="64"/>
      <c r="L249" s="62"/>
      <c r="M249" s="219"/>
      <c r="N249" s="43"/>
      <c r="O249" s="43"/>
      <c r="P249" s="43"/>
      <c r="Q249" s="43"/>
      <c r="R249" s="43"/>
      <c r="S249" s="43"/>
      <c r="T249" s="79"/>
      <c r="AT249" s="25" t="s">
        <v>146</v>
      </c>
      <c r="AU249" s="25" t="s">
        <v>85</v>
      </c>
    </row>
    <row r="250" spans="2:65" s="13" customFormat="1" ht="13.5">
      <c r="B250" s="231"/>
      <c r="C250" s="232"/>
      <c r="D250" s="217" t="s">
        <v>148</v>
      </c>
      <c r="E250" s="243" t="s">
        <v>23</v>
      </c>
      <c r="F250" s="244" t="s">
        <v>527</v>
      </c>
      <c r="G250" s="232"/>
      <c r="H250" s="245">
        <v>26.734999999999999</v>
      </c>
      <c r="I250" s="237"/>
      <c r="J250" s="232"/>
      <c r="K250" s="232"/>
      <c r="L250" s="238"/>
      <c r="M250" s="239"/>
      <c r="N250" s="240"/>
      <c r="O250" s="240"/>
      <c r="P250" s="240"/>
      <c r="Q250" s="240"/>
      <c r="R250" s="240"/>
      <c r="S250" s="240"/>
      <c r="T250" s="241"/>
      <c r="AT250" s="242" t="s">
        <v>148</v>
      </c>
      <c r="AU250" s="242" t="s">
        <v>85</v>
      </c>
      <c r="AV250" s="13" t="s">
        <v>85</v>
      </c>
      <c r="AW250" s="13" t="s">
        <v>40</v>
      </c>
      <c r="AX250" s="13" t="s">
        <v>76</v>
      </c>
      <c r="AY250" s="242" t="s">
        <v>138</v>
      </c>
    </row>
    <row r="251" spans="2:65" s="13" customFormat="1" ht="13.5">
      <c r="B251" s="231"/>
      <c r="C251" s="232"/>
      <c r="D251" s="217" t="s">
        <v>148</v>
      </c>
      <c r="E251" s="243" t="s">
        <v>23</v>
      </c>
      <c r="F251" s="244" t="s">
        <v>528</v>
      </c>
      <c r="G251" s="232"/>
      <c r="H251" s="245">
        <v>7.99</v>
      </c>
      <c r="I251" s="237"/>
      <c r="J251" s="232"/>
      <c r="K251" s="232"/>
      <c r="L251" s="238"/>
      <c r="M251" s="239"/>
      <c r="N251" s="240"/>
      <c r="O251" s="240"/>
      <c r="P251" s="240"/>
      <c r="Q251" s="240"/>
      <c r="R251" s="240"/>
      <c r="S251" s="240"/>
      <c r="T251" s="241"/>
      <c r="AT251" s="242" t="s">
        <v>148</v>
      </c>
      <c r="AU251" s="242" t="s">
        <v>85</v>
      </c>
      <c r="AV251" s="13" t="s">
        <v>85</v>
      </c>
      <c r="AW251" s="13" t="s">
        <v>40</v>
      </c>
      <c r="AX251" s="13" t="s">
        <v>76</v>
      </c>
      <c r="AY251" s="242" t="s">
        <v>138</v>
      </c>
    </row>
    <row r="252" spans="2:65" s="14" customFormat="1" ht="13.5">
      <c r="B252" s="246"/>
      <c r="C252" s="247"/>
      <c r="D252" s="233" t="s">
        <v>148</v>
      </c>
      <c r="E252" s="248" t="s">
        <v>23</v>
      </c>
      <c r="F252" s="249" t="s">
        <v>159</v>
      </c>
      <c r="G252" s="247"/>
      <c r="H252" s="250">
        <v>34.725000000000001</v>
      </c>
      <c r="I252" s="251"/>
      <c r="J252" s="247"/>
      <c r="K252" s="247"/>
      <c r="L252" s="252"/>
      <c r="M252" s="253"/>
      <c r="N252" s="254"/>
      <c r="O252" s="254"/>
      <c r="P252" s="254"/>
      <c r="Q252" s="254"/>
      <c r="R252" s="254"/>
      <c r="S252" s="254"/>
      <c r="T252" s="255"/>
      <c r="AT252" s="256" t="s">
        <v>148</v>
      </c>
      <c r="AU252" s="256" t="s">
        <v>85</v>
      </c>
      <c r="AV252" s="14" t="s">
        <v>95</v>
      </c>
      <c r="AW252" s="14" t="s">
        <v>40</v>
      </c>
      <c r="AX252" s="14" t="s">
        <v>83</v>
      </c>
      <c r="AY252" s="256" t="s">
        <v>138</v>
      </c>
    </row>
    <row r="253" spans="2:65" s="1" customFormat="1" ht="22.5" customHeight="1">
      <c r="B253" s="42"/>
      <c r="C253" s="264" t="s">
        <v>529</v>
      </c>
      <c r="D253" s="264" t="s">
        <v>246</v>
      </c>
      <c r="E253" s="265" t="s">
        <v>530</v>
      </c>
      <c r="F253" s="266" t="s">
        <v>531</v>
      </c>
      <c r="G253" s="267" t="s">
        <v>508</v>
      </c>
      <c r="H253" s="268">
        <v>34.725000000000001</v>
      </c>
      <c r="I253" s="269"/>
      <c r="J253" s="270">
        <f>ROUND(I253*H253,2)</f>
        <v>0</v>
      </c>
      <c r="K253" s="266" t="s">
        <v>23</v>
      </c>
      <c r="L253" s="271"/>
      <c r="M253" s="272" t="s">
        <v>23</v>
      </c>
      <c r="N253" s="273" t="s">
        <v>47</v>
      </c>
      <c r="O253" s="43"/>
      <c r="P253" s="214">
        <f>O253*H253</f>
        <v>0</v>
      </c>
      <c r="Q253" s="214">
        <v>5.5E-2</v>
      </c>
      <c r="R253" s="214">
        <f>Q253*H253</f>
        <v>1.909875</v>
      </c>
      <c r="S253" s="214">
        <v>0</v>
      </c>
      <c r="T253" s="215">
        <f>S253*H253</f>
        <v>0</v>
      </c>
      <c r="AR253" s="25" t="s">
        <v>224</v>
      </c>
      <c r="AT253" s="25" t="s">
        <v>246</v>
      </c>
      <c r="AU253" s="25" t="s">
        <v>85</v>
      </c>
      <c r="AY253" s="25" t="s">
        <v>138</v>
      </c>
      <c r="BE253" s="216">
        <f>IF(N253="základní",J253,0)</f>
        <v>0</v>
      </c>
      <c r="BF253" s="216">
        <f>IF(N253="snížená",J253,0)</f>
        <v>0</v>
      </c>
      <c r="BG253" s="216">
        <f>IF(N253="zákl. přenesená",J253,0)</f>
        <v>0</v>
      </c>
      <c r="BH253" s="216">
        <f>IF(N253="sníž. přenesená",J253,0)</f>
        <v>0</v>
      </c>
      <c r="BI253" s="216">
        <f>IF(N253="nulová",J253,0)</f>
        <v>0</v>
      </c>
      <c r="BJ253" s="25" t="s">
        <v>83</v>
      </c>
      <c r="BK253" s="216">
        <f>ROUND(I253*H253,2)</f>
        <v>0</v>
      </c>
      <c r="BL253" s="25" t="s">
        <v>95</v>
      </c>
      <c r="BM253" s="25" t="s">
        <v>532</v>
      </c>
    </row>
    <row r="254" spans="2:65" s="13" customFormat="1" ht="13.5">
      <c r="B254" s="231"/>
      <c r="C254" s="232"/>
      <c r="D254" s="217" t="s">
        <v>148</v>
      </c>
      <c r="E254" s="243" t="s">
        <v>23</v>
      </c>
      <c r="F254" s="244" t="s">
        <v>527</v>
      </c>
      <c r="G254" s="232"/>
      <c r="H254" s="245">
        <v>26.734999999999999</v>
      </c>
      <c r="I254" s="237"/>
      <c r="J254" s="232"/>
      <c r="K254" s="232"/>
      <c r="L254" s="238"/>
      <c r="M254" s="239"/>
      <c r="N254" s="240"/>
      <c r="O254" s="240"/>
      <c r="P254" s="240"/>
      <c r="Q254" s="240"/>
      <c r="R254" s="240"/>
      <c r="S254" s="240"/>
      <c r="T254" s="241"/>
      <c r="AT254" s="242" t="s">
        <v>148</v>
      </c>
      <c r="AU254" s="242" t="s">
        <v>85</v>
      </c>
      <c r="AV254" s="13" t="s">
        <v>85</v>
      </c>
      <c r="AW254" s="13" t="s">
        <v>40</v>
      </c>
      <c r="AX254" s="13" t="s">
        <v>76</v>
      </c>
      <c r="AY254" s="242" t="s">
        <v>138</v>
      </c>
    </row>
    <row r="255" spans="2:65" s="13" customFormat="1" ht="13.5">
      <c r="B255" s="231"/>
      <c r="C255" s="232"/>
      <c r="D255" s="217" t="s">
        <v>148</v>
      </c>
      <c r="E255" s="243" t="s">
        <v>23</v>
      </c>
      <c r="F255" s="244" t="s">
        <v>528</v>
      </c>
      <c r="G255" s="232"/>
      <c r="H255" s="245">
        <v>7.99</v>
      </c>
      <c r="I255" s="237"/>
      <c r="J255" s="232"/>
      <c r="K255" s="232"/>
      <c r="L255" s="238"/>
      <c r="M255" s="239"/>
      <c r="N255" s="240"/>
      <c r="O255" s="240"/>
      <c r="P255" s="240"/>
      <c r="Q255" s="240"/>
      <c r="R255" s="240"/>
      <c r="S255" s="240"/>
      <c r="T255" s="241"/>
      <c r="AT255" s="242" t="s">
        <v>148</v>
      </c>
      <c r="AU255" s="242" t="s">
        <v>85</v>
      </c>
      <c r="AV255" s="13" t="s">
        <v>85</v>
      </c>
      <c r="AW255" s="13" t="s">
        <v>40</v>
      </c>
      <c r="AX255" s="13" t="s">
        <v>76</v>
      </c>
      <c r="AY255" s="242" t="s">
        <v>138</v>
      </c>
    </row>
    <row r="256" spans="2:65" s="14" customFormat="1" ht="13.5">
      <c r="B256" s="246"/>
      <c r="C256" s="247"/>
      <c r="D256" s="233" t="s">
        <v>148</v>
      </c>
      <c r="E256" s="248" t="s">
        <v>23</v>
      </c>
      <c r="F256" s="249" t="s">
        <v>159</v>
      </c>
      <c r="G256" s="247"/>
      <c r="H256" s="250">
        <v>34.725000000000001</v>
      </c>
      <c r="I256" s="251"/>
      <c r="J256" s="247"/>
      <c r="K256" s="247"/>
      <c r="L256" s="252"/>
      <c r="M256" s="253"/>
      <c r="N256" s="254"/>
      <c r="O256" s="254"/>
      <c r="P256" s="254"/>
      <c r="Q256" s="254"/>
      <c r="R256" s="254"/>
      <c r="S256" s="254"/>
      <c r="T256" s="255"/>
      <c r="AT256" s="256" t="s">
        <v>148</v>
      </c>
      <c r="AU256" s="256" t="s">
        <v>85</v>
      </c>
      <c r="AV256" s="14" t="s">
        <v>95</v>
      </c>
      <c r="AW256" s="14" t="s">
        <v>40</v>
      </c>
      <c r="AX256" s="14" t="s">
        <v>83</v>
      </c>
      <c r="AY256" s="256" t="s">
        <v>138</v>
      </c>
    </row>
    <row r="257" spans="2:65" s="1" customFormat="1" ht="31.5" customHeight="1">
      <c r="B257" s="42"/>
      <c r="C257" s="205" t="s">
        <v>533</v>
      </c>
      <c r="D257" s="205" t="s">
        <v>140</v>
      </c>
      <c r="E257" s="206" t="s">
        <v>534</v>
      </c>
      <c r="F257" s="207" t="s">
        <v>535</v>
      </c>
      <c r="G257" s="208" t="s">
        <v>316</v>
      </c>
      <c r="H257" s="209">
        <v>135</v>
      </c>
      <c r="I257" s="210"/>
      <c r="J257" s="211">
        <f>ROUND(I257*H257,2)</f>
        <v>0</v>
      </c>
      <c r="K257" s="207" t="s">
        <v>144</v>
      </c>
      <c r="L257" s="62"/>
      <c r="M257" s="212" t="s">
        <v>23</v>
      </c>
      <c r="N257" s="213" t="s">
        <v>47</v>
      </c>
      <c r="O257" s="43"/>
      <c r="P257" s="214">
        <f>O257*H257</f>
        <v>0</v>
      </c>
      <c r="Q257" s="214">
        <v>4.6999999999999999E-4</v>
      </c>
      <c r="R257" s="214">
        <f>Q257*H257</f>
        <v>6.3449999999999993E-2</v>
      </c>
      <c r="S257" s="214">
        <v>0</v>
      </c>
      <c r="T257" s="215">
        <f>S257*H257</f>
        <v>0</v>
      </c>
      <c r="AR257" s="25" t="s">
        <v>95</v>
      </c>
      <c r="AT257" s="25" t="s">
        <v>140</v>
      </c>
      <c r="AU257" s="25" t="s">
        <v>85</v>
      </c>
      <c r="AY257" s="25" t="s">
        <v>138</v>
      </c>
      <c r="BE257" s="216">
        <f>IF(N257="základní",J257,0)</f>
        <v>0</v>
      </c>
      <c r="BF257" s="216">
        <f>IF(N257="snížená",J257,0)</f>
        <v>0</v>
      </c>
      <c r="BG257" s="216">
        <f>IF(N257="zákl. přenesená",J257,0)</f>
        <v>0</v>
      </c>
      <c r="BH257" s="216">
        <f>IF(N257="sníž. přenesená",J257,0)</f>
        <v>0</v>
      </c>
      <c r="BI257" s="216">
        <f>IF(N257="nulová",J257,0)</f>
        <v>0</v>
      </c>
      <c r="BJ257" s="25" t="s">
        <v>83</v>
      </c>
      <c r="BK257" s="216">
        <f>ROUND(I257*H257,2)</f>
        <v>0</v>
      </c>
      <c r="BL257" s="25" t="s">
        <v>95</v>
      </c>
      <c r="BM257" s="25" t="s">
        <v>536</v>
      </c>
    </row>
    <row r="258" spans="2:65" s="1" customFormat="1" ht="27">
      <c r="B258" s="42"/>
      <c r="C258" s="64"/>
      <c r="D258" s="233" t="s">
        <v>146</v>
      </c>
      <c r="E258" s="64"/>
      <c r="F258" s="257" t="s">
        <v>537</v>
      </c>
      <c r="G258" s="64"/>
      <c r="H258" s="64"/>
      <c r="I258" s="173"/>
      <c r="J258" s="64"/>
      <c r="K258" s="64"/>
      <c r="L258" s="62"/>
      <c r="M258" s="219"/>
      <c r="N258" s="43"/>
      <c r="O258" s="43"/>
      <c r="P258" s="43"/>
      <c r="Q258" s="43"/>
      <c r="R258" s="43"/>
      <c r="S258" s="43"/>
      <c r="T258" s="79"/>
      <c r="AT258" s="25" t="s">
        <v>146</v>
      </c>
      <c r="AU258" s="25" t="s">
        <v>85</v>
      </c>
    </row>
    <row r="259" spans="2:65" s="1" customFormat="1" ht="22.5" customHeight="1">
      <c r="B259" s="42"/>
      <c r="C259" s="205" t="s">
        <v>538</v>
      </c>
      <c r="D259" s="205" t="s">
        <v>140</v>
      </c>
      <c r="E259" s="206" t="s">
        <v>539</v>
      </c>
      <c r="F259" s="207" t="s">
        <v>540</v>
      </c>
      <c r="G259" s="208" t="s">
        <v>246</v>
      </c>
      <c r="H259" s="209">
        <v>21.79</v>
      </c>
      <c r="I259" s="210"/>
      <c r="J259" s="211">
        <f>ROUND(I259*H259,2)</f>
        <v>0</v>
      </c>
      <c r="K259" s="207" t="s">
        <v>144</v>
      </c>
      <c r="L259" s="62"/>
      <c r="M259" s="212" t="s">
        <v>23</v>
      </c>
      <c r="N259" s="213" t="s">
        <v>47</v>
      </c>
      <c r="O259" s="43"/>
      <c r="P259" s="214">
        <f>O259*H259</f>
        <v>0</v>
      </c>
      <c r="Q259" s="214">
        <v>0</v>
      </c>
      <c r="R259" s="214">
        <f>Q259*H259</f>
        <v>0</v>
      </c>
      <c r="S259" s="214">
        <v>0</v>
      </c>
      <c r="T259" s="215">
        <f>S259*H259</f>
        <v>0</v>
      </c>
      <c r="AR259" s="25" t="s">
        <v>95</v>
      </c>
      <c r="AT259" s="25" t="s">
        <v>140</v>
      </c>
      <c r="AU259" s="25" t="s">
        <v>85</v>
      </c>
      <c r="AY259" s="25" t="s">
        <v>138</v>
      </c>
      <c r="BE259" s="216">
        <f>IF(N259="základní",J259,0)</f>
        <v>0</v>
      </c>
      <c r="BF259" s="216">
        <f>IF(N259="snížená",J259,0)</f>
        <v>0</v>
      </c>
      <c r="BG259" s="216">
        <f>IF(N259="zákl. přenesená",J259,0)</f>
        <v>0</v>
      </c>
      <c r="BH259" s="216">
        <f>IF(N259="sníž. přenesená",J259,0)</f>
        <v>0</v>
      </c>
      <c r="BI259" s="216">
        <f>IF(N259="nulová",J259,0)</f>
        <v>0</v>
      </c>
      <c r="BJ259" s="25" t="s">
        <v>83</v>
      </c>
      <c r="BK259" s="216">
        <f>ROUND(I259*H259,2)</f>
        <v>0</v>
      </c>
      <c r="BL259" s="25" t="s">
        <v>95</v>
      </c>
      <c r="BM259" s="25" t="s">
        <v>541</v>
      </c>
    </row>
    <row r="260" spans="2:65" s="1" customFormat="1" ht="27">
      <c r="B260" s="42"/>
      <c r="C260" s="64"/>
      <c r="D260" s="217" t="s">
        <v>146</v>
      </c>
      <c r="E260" s="64"/>
      <c r="F260" s="218" t="s">
        <v>542</v>
      </c>
      <c r="G260" s="64"/>
      <c r="H260" s="64"/>
      <c r="I260" s="173"/>
      <c r="J260" s="64"/>
      <c r="K260" s="64"/>
      <c r="L260" s="62"/>
      <c r="M260" s="219"/>
      <c r="N260" s="43"/>
      <c r="O260" s="43"/>
      <c r="P260" s="43"/>
      <c r="Q260" s="43"/>
      <c r="R260" s="43"/>
      <c r="S260" s="43"/>
      <c r="T260" s="79"/>
      <c r="AT260" s="25" t="s">
        <v>146</v>
      </c>
      <c r="AU260" s="25" t="s">
        <v>85</v>
      </c>
    </row>
    <row r="261" spans="2:65" s="12" customFormat="1" ht="13.5">
      <c r="B261" s="220"/>
      <c r="C261" s="221"/>
      <c r="D261" s="217" t="s">
        <v>148</v>
      </c>
      <c r="E261" s="222" t="s">
        <v>23</v>
      </c>
      <c r="F261" s="223" t="s">
        <v>333</v>
      </c>
      <c r="G261" s="221"/>
      <c r="H261" s="224" t="s">
        <v>23</v>
      </c>
      <c r="I261" s="225"/>
      <c r="J261" s="221"/>
      <c r="K261" s="221"/>
      <c r="L261" s="226"/>
      <c r="M261" s="227"/>
      <c r="N261" s="228"/>
      <c r="O261" s="228"/>
      <c r="P261" s="228"/>
      <c r="Q261" s="228"/>
      <c r="R261" s="228"/>
      <c r="S261" s="228"/>
      <c r="T261" s="229"/>
      <c r="AT261" s="230" t="s">
        <v>148</v>
      </c>
      <c r="AU261" s="230" t="s">
        <v>85</v>
      </c>
      <c r="AV261" s="12" t="s">
        <v>83</v>
      </c>
      <c r="AW261" s="12" t="s">
        <v>40</v>
      </c>
      <c r="AX261" s="12" t="s">
        <v>76</v>
      </c>
      <c r="AY261" s="230" t="s">
        <v>138</v>
      </c>
    </row>
    <row r="262" spans="2:65" s="13" customFormat="1" ht="13.5">
      <c r="B262" s="231"/>
      <c r="C262" s="232"/>
      <c r="D262" s="217" t="s">
        <v>148</v>
      </c>
      <c r="E262" s="243" t="s">
        <v>23</v>
      </c>
      <c r="F262" s="244" t="s">
        <v>517</v>
      </c>
      <c r="G262" s="232"/>
      <c r="H262" s="245">
        <v>15.29</v>
      </c>
      <c r="I262" s="237"/>
      <c r="J262" s="232"/>
      <c r="K262" s="232"/>
      <c r="L262" s="238"/>
      <c r="M262" s="239"/>
      <c r="N262" s="240"/>
      <c r="O262" s="240"/>
      <c r="P262" s="240"/>
      <c r="Q262" s="240"/>
      <c r="R262" s="240"/>
      <c r="S262" s="240"/>
      <c r="T262" s="241"/>
      <c r="AT262" s="242" t="s">
        <v>148</v>
      </c>
      <c r="AU262" s="242" t="s">
        <v>85</v>
      </c>
      <c r="AV262" s="13" t="s">
        <v>85</v>
      </c>
      <c r="AW262" s="13" t="s">
        <v>40</v>
      </c>
      <c r="AX262" s="13" t="s">
        <v>76</v>
      </c>
      <c r="AY262" s="242" t="s">
        <v>138</v>
      </c>
    </row>
    <row r="263" spans="2:65" s="13" customFormat="1" ht="13.5">
      <c r="B263" s="231"/>
      <c r="C263" s="232"/>
      <c r="D263" s="217" t="s">
        <v>148</v>
      </c>
      <c r="E263" s="243" t="s">
        <v>23</v>
      </c>
      <c r="F263" s="244" t="s">
        <v>543</v>
      </c>
      <c r="G263" s="232"/>
      <c r="H263" s="245">
        <v>6.5</v>
      </c>
      <c r="I263" s="237"/>
      <c r="J263" s="232"/>
      <c r="K263" s="232"/>
      <c r="L263" s="238"/>
      <c r="M263" s="239"/>
      <c r="N263" s="240"/>
      <c r="O263" s="240"/>
      <c r="P263" s="240"/>
      <c r="Q263" s="240"/>
      <c r="R263" s="240"/>
      <c r="S263" s="240"/>
      <c r="T263" s="241"/>
      <c r="AT263" s="242" t="s">
        <v>148</v>
      </c>
      <c r="AU263" s="242" t="s">
        <v>85</v>
      </c>
      <c r="AV263" s="13" t="s">
        <v>85</v>
      </c>
      <c r="AW263" s="13" t="s">
        <v>40</v>
      </c>
      <c r="AX263" s="13" t="s">
        <v>76</v>
      </c>
      <c r="AY263" s="242" t="s">
        <v>138</v>
      </c>
    </row>
    <row r="264" spans="2:65" s="14" customFormat="1" ht="13.5">
      <c r="B264" s="246"/>
      <c r="C264" s="247"/>
      <c r="D264" s="233" t="s">
        <v>148</v>
      </c>
      <c r="E264" s="248" t="s">
        <v>23</v>
      </c>
      <c r="F264" s="249" t="s">
        <v>159</v>
      </c>
      <c r="G264" s="247"/>
      <c r="H264" s="250">
        <v>21.79</v>
      </c>
      <c r="I264" s="251"/>
      <c r="J264" s="247"/>
      <c r="K264" s="247"/>
      <c r="L264" s="252"/>
      <c r="M264" s="253"/>
      <c r="N264" s="254"/>
      <c r="O264" s="254"/>
      <c r="P264" s="254"/>
      <c r="Q264" s="254"/>
      <c r="R264" s="254"/>
      <c r="S264" s="254"/>
      <c r="T264" s="255"/>
      <c r="AT264" s="256" t="s">
        <v>148</v>
      </c>
      <c r="AU264" s="256" t="s">
        <v>85</v>
      </c>
      <c r="AV264" s="14" t="s">
        <v>95</v>
      </c>
      <c r="AW264" s="14" t="s">
        <v>40</v>
      </c>
      <c r="AX264" s="14" t="s">
        <v>83</v>
      </c>
      <c r="AY264" s="256" t="s">
        <v>138</v>
      </c>
    </row>
    <row r="265" spans="2:65" s="1" customFormat="1" ht="22.5" customHeight="1">
      <c r="B265" s="42"/>
      <c r="C265" s="205" t="s">
        <v>544</v>
      </c>
      <c r="D265" s="205" t="s">
        <v>140</v>
      </c>
      <c r="E265" s="206" t="s">
        <v>545</v>
      </c>
      <c r="F265" s="207" t="s">
        <v>546</v>
      </c>
      <c r="G265" s="208" t="s">
        <v>246</v>
      </c>
      <c r="H265" s="209">
        <v>35</v>
      </c>
      <c r="I265" s="210"/>
      <c r="J265" s="211">
        <f>ROUND(I265*H265,2)</f>
        <v>0</v>
      </c>
      <c r="K265" s="207" t="s">
        <v>23</v>
      </c>
      <c r="L265" s="62"/>
      <c r="M265" s="212" t="s">
        <v>23</v>
      </c>
      <c r="N265" s="213" t="s">
        <v>47</v>
      </c>
      <c r="O265" s="43"/>
      <c r="P265" s="214">
        <f>O265*H265</f>
        <v>0</v>
      </c>
      <c r="Q265" s="214">
        <v>2.0000000000000002E-5</v>
      </c>
      <c r="R265" s="214">
        <f>Q265*H265</f>
        <v>7.000000000000001E-4</v>
      </c>
      <c r="S265" s="214">
        <v>0</v>
      </c>
      <c r="T265" s="215">
        <f>S265*H265</f>
        <v>0</v>
      </c>
      <c r="AR265" s="25" t="s">
        <v>95</v>
      </c>
      <c r="AT265" s="25" t="s">
        <v>140</v>
      </c>
      <c r="AU265" s="25" t="s">
        <v>85</v>
      </c>
      <c r="AY265" s="25" t="s">
        <v>138</v>
      </c>
      <c r="BE265" s="216">
        <f>IF(N265="základní",J265,0)</f>
        <v>0</v>
      </c>
      <c r="BF265" s="216">
        <f>IF(N265="snížená",J265,0)</f>
        <v>0</v>
      </c>
      <c r="BG265" s="216">
        <f>IF(N265="zákl. přenesená",J265,0)</f>
        <v>0</v>
      </c>
      <c r="BH265" s="216">
        <f>IF(N265="sníž. přenesená",J265,0)</f>
        <v>0</v>
      </c>
      <c r="BI265" s="216">
        <f>IF(N265="nulová",J265,0)</f>
        <v>0</v>
      </c>
      <c r="BJ265" s="25" t="s">
        <v>83</v>
      </c>
      <c r="BK265" s="216">
        <f>ROUND(I265*H265,2)</f>
        <v>0</v>
      </c>
      <c r="BL265" s="25" t="s">
        <v>95</v>
      </c>
      <c r="BM265" s="25" t="s">
        <v>547</v>
      </c>
    </row>
    <row r="266" spans="2:65" s="13" customFormat="1" ht="13.5">
      <c r="B266" s="231"/>
      <c r="C266" s="232"/>
      <c r="D266" s="217" t="s">
        <v>148</v>
      </c>
      <c r="E266" s="243" t="s">
        <v>23</v>
      </c>
      <c r="F266" s="244" t="s">
        <v>548</v>
      </c>
      <c r="G266" s="232"/>
      <c r="H266" s="245">
        <v>35</v>
      </c>
      <c r="I266" s="237"/>
      <c r="J266" s="232"/>
      <c r="K266" s="232"/>
      <c r="L266" s="238"/>
      <c r="M266" s="239"/>
      <c r="N266" s="240"/>
      <c r="O266" s="240"/>
      <c r="P266" s="240"/>
      <c r="Q266" s="240"/>
      <c r="R266" s="240"/>
      <c r="S266" s="240"/>
      <c r="T266" s="241"/>
      <c r="AT266" s="242" t="s">
        <v>148</v>
      </c>
      <c r="AU266" s="242" t="s">
        <v>85</v>
      </c>
      <c r="AV266" s="13" t="s">
        <v>85</v>
      </c>
      <c r="AW266" s="13" t="s">
        <v>40</v>
      </c>
      <c r="AX266" s="13" t="s">
        <v>76</v>
      </c>
      <c r="AY266" s="242" t="s">
        <v>138</v>
      </c>
    </row>
    <row r="267" spans="2:65" s="14" customFormat="1" ht="13.5">
      <c r="B267" s="246"/>
      <c r="C267" s="247"/>
      <c r="D267" s="233" t="s">
        <v>148</v>
      </c>
      <c r="E267" s="248" t="s">
        <v>23</v>
      </c>
      <c r="F267" s="249" t="s">
        <v>159</v>
      </c>
      <c r="G267" s="247"/>
      <c r="H267" s="250">
        <v>35</v>
      </c>
      <c r="I267" s="251"/>
      <c r="J267" s="247"/>
      <c r="K267" s="247"/>
      <c r="L267" s="252"/>
      <c r="M267" s="253"/>
      <c r="N267" s="254"/>
      <c r="O267" s="254"/>
      <c r="P267" s="254"/>
      <c r="Q267" s="254"/>
      <c r="R267" s="254"/>
      <c r="S267" s="254"/>
      <c r="T267" s="255"/>
      <c r="AT267" s="256" t="s">
        <v>148</v>
      </c>
      <c r="AU267" s="256" t="s">
        <v>85</v>
      </c>
      <c r="AV267" s="14" t="s">
        <v>95</v>
      </c>
      <c r="AW267" s="14" t="s">
        <v>40</v>
      </c>
      <c r="AX267" s="14" t="s">
        <v>83</v>
      </c>
      <c r="AY267" s="256" t="s">
        <v>138</v>
      </c>
    </row>
    <row r="268" spans="2:65" s="1" customFormat="1" ht="31.5" customHeight="1">
      <c r="B268" s="42"/>
      <c r="C268" s="205" t="s">
        <v>549</v>
      </c>
      <c r="D268" s="205" t="s">
        <v>140</v>
      </c>
      <c r="E268" s="206" t="s">
        <v>550</v>
      </c>
      <c r="F268" s="207" t="s">
        <v>551</v>
      </c>
      <c r="G268" s="208" t="s">
        <v>246</v>
      </c>
      <c r="H268" s="209">
        <v>6.5</v>
      </c>
      <c r="I268" s="210"/>
      <c r="J268" s="211">
        <f>ROUND(I268*H268,2)</f>
        <v>0</v>
      </c>
      <c r="K268" s="207" t="s">
        <v>144</v>
      </c>
      <c r="L268" s="62"/>
      <c r="M268" s="212" t="s">
        <v>23</v>
      </c>
      <c r="N268" s="213" t="s">
        <v>47</v>
      </c>
      <c r="O268" s="43"/>
      <c r="P268" s="214">
        <f>O268*H268</f>
        <v>0</v>
      </c>
      <c r="Q268" s="214">
        <v>0.15396000000000001</v>
      </c>
      <c r="R268" s="214">
        <f>Q268*H268</f>
        <v>1.0007400000000002</v>
      </c>
      <c r="S268" s="214">
        <v>0</v>
      </c>
      <c r="T268" s="215">
        <f>S268*H268</f>
        <v>0</v>
      </c>
      <c r="AR268" s="25" t="s">
        <v>95</v>
      </c>
      <c r="AT268" s="25" t="s">
        <v>140</v>
      </c>
      <c r="AU268" s="25" t="s">
        <v>85</v>
      </c>
      <c r="AY268" s="25" t="s">
        <v>138</v>
      </c>
      <c r="BE268" s="216">
        <f>IF(N268="základní",J268,0)</f>
        <v>0</v>
      </c>
      <c r="BF268" s="216">
        <f>IF(N268="snížená",J268,0)</f>
        <v>0</v>
      </c>
      <c r="BG268" s="216">
        <f>IF(N268="zákl. přenesená",J268,0)</f>
        <v>0</v>
      </c>
      <c r="BH268" s="216">
        <f>IF(N268="sníž. přenesená",J268,0)</f>
        <v>0</v>
      </c>
      <c r="BI268" s="216">
        <f>IF(N268="nulová",J268,0)</f>
        <v>0</v>
      </c>
      <c r="BJ268" s="25" t="s">
        <v>83</v>
      </c>
      <c r="BK268" s="216">
        <f>ROUND(I268*H268,2)</f>
        <v>0</v>
      </c>
      <c r="BL268" s="25" t="s">
        <v>95</v>
      </c>
      <c r="BM268" s="25" t="s">
        <v>552</v>
      </c>
    </row>
    <row r="269" spans="2:65" s="1" customFormat="1" ht="67.5">
      <c r="B269" s="42"/>
      <c r="C269" s="64"/>
      <c r="D269" s="217" t="s">
        <v>146</v>
      </c>
      <c r="E269" s="64"/>
      <c r="F269" s="218" t="s">
        <v>553</v>
      </c>
      <c r="G269" s="64"/>
      <c r="H269" s="64"/>
      <c r="I269" s="173"/>
      <c r="J269" s="64"/>
      <c r="K269" s="64"/>
      <c r="L269" s="62"/>
      <c r="M269" s="219"/>
      <c r="N269" s="43"/>
      <c r="O269" s="43"/>
      <c r="P269" s="43"/>
      <c r="Q269" s="43"/>
      <c r="R269" s="43"/>
      <c r="S269" s="43"/>
      <c r="T269" s="79"/>
      <c r="AT269" s="25" t="s">
        <v>146</v>
      </c>
      <c r="AU269" s="25" t="s">
        <v>85</v>
      </c>
    </row>
    <row r="270" spans="2:65" s="13" customFormat="1" ht="13.5">
      <c r="B270" s="231"/>
      <c r="C270" s="232"/>
      <c r="D270" s="217" t="s">
        <v>148</v>
      </c>
      <c r="E270" s="243" t="s">
        <v>23</v>
      </c>
      <c r="F270" s="244" t="s">
        <v>554</v>
      </c>
      <c r="G270" s="232"/>
      <c r="H270" s="245">
        <v>6.5</v>
      </c>
      <c r="I270" s="237"/>
      <c r="J270" s="232"/>
      <c r="K270" s="232"/>
      <c r="L270" s="238"/>
      <c r="M270" s="239"/>
      <c r="N270" s="240"/>
      <c r="O270" s="240"/>
      <c r="P270" s="240"/>
      <c r="Q270" s="240"/>
      <c r="R270" s="240"/>
      <c r="S270" s="240"/>
      <c r="T270" s="241"/>
      <c r="AT270" s="242" t="s">
        <v>148</v>
      </c>
      <c r="AU270" s="242" t="s">
        <v>85</v>
      </c>
      <c r="AV270" s="13" t="s">
        <v>85</v>
      </c>
      <c r="AW270" s="13" t="s">
        <v>40</v>
      </c>
      <c r="AX270" s="13" t="s">
        <v>76</v>
      </c>
      <c r="AY270" s="242" t="s">
        <v>138</v>
      </c>
    </row>
    <row r="271" spans="2:65" s="14" customFormat="1" ht="13.5">
      <c r="B271" s="246"/>
      <c r="C271" s="247"/>
      <c r="D271" s="233" t="s">
        <v>148</v>
      </c>
      <c r="E271" s="248" t="s">
        <v>23</v>
      </c>
      <c r="F271" s="249" t="s">
        <v>159</v>
      </c>
      <c r="G271" s="247"/>
      <c r="H271" s="250">
        <v>6.5</v>
      </c>
      <c r="I271" s="251"/>
      <c r="J271" s="247"/>
      <c r="K271" s="247"/>
      <c r="L271" s="252"/>
      <c r="M271" s="253"/>
      <c r="N271" s="254"/>
      <c r="O271" s="254"/>
      <c r="P271" s="254"/>
      <c r="Q271" s="254"/>
      <c r="R271" s="254"/>
      <c r="S271" s="254"/>
      <c r="T271" s="255"/>
      <c r="AT271" s="256" t="s">
        <v>148</v>
      </c>
      <c r="AU271" s="256" t="s">
        <v>85</v>
      </c>
      <c r="AV271" s="14" t="s">
        <v>95</v>
      </c>
      <c r="AW271" s="14" t="s">
        <v>40</v>
      </c>
      <c r="AX271" s="14" t="s">
        <v>83</v>
      </c>
      <c r="AY271" s="256" t="s">
        <v>138</v>
      </c>
    </row>
    <row r="272" spans="2:65" s="1" customFormat="1" ht="31.5" customHeight="1">
      <c r="B272" s="42"/>
      <c r="C272" s="205" t="s">
        <v>555</v>
      </c>
      <c r="D272" s="205" t="s">
        <v>140</v>
      </c>
      <c r="E272" s="206" t="s">
        <v>556</v>
      </c>
      <c r="F272" s="207" t="s">
        <v>557</v>
      </c>
      <c r="G272" s="208" t="s">
        <v>195</v>
      </c>
      <c r="H272" s="209">
        <v>66.501000000000005</v>
      </c>
      <c r="I272" s="210"/>
      <c r="J272" s="211">
        <f>ROUND(I272*H272,2)</f>
        <v>0</v>
      </c>
      <c r="K272" s="207" t="s">
        <v>144</v>
      </c>
      <c r="L272" s="62"/>
      <c r="M272" s="212" t="s">
        <v>23</v>
      </c>
      <c r="N272" s="213" t="s">
        <v>47</v>
      </c>
      <c r="O272" s="43"/>
      <c r="P272" s="214">
        <f>O272*H272</f>
        <v>0</v>
      </c>
      <c r="Q272" s="214">
        <v>0</v>
      </c>
      <c r="R272" s="214">
        <f>Q272*H272</f>
        <v>0</v>
      </c>
      <c r="S272" s="214">
        <v>0</v>
      </c>
      <c r="T272" s="215">
        <f>S272*H272</f>
        <v>0</v>
      </c>
      <c r="AR272" s="25" t="s">
        <v>95</v>
      </c>
      <c r="AT272" s="25" t="s">
        <v>140</v>
      </c>
      <c r="AU272" s="25" t="s">
        <v>85</v>
      </c>
      <c r="AY272" s="25" t="s">
        <v>138</v>
      </c>
      <c r="BE272" s="216">
        <f>IF(N272="základní",J272,0)</f>
        <v>0</v>
      </c>
      <c r="BF272" s="216">
        <f>IF(N272="snížená",J272,0)</f>
        <v>0</v>
      </c>
      <c r="BG272" s="216">
        <f>IF(N272="zákl. přenesená",J272,0)</f>
        <v>0</v>
      </c>
      <c r="BH272" s="216">
        <f>IF(N272="sníž. přenesená",J272,0)</f>
        <v>0</v>
      </c>
      <c r="BI272" s="216">
        <f>IF(N272="nulová",J272,0)</f>
        <v>0</v>
      </c>
      <c r="BJ272" s="25" t="s">
        <v>83</v>
      </c>
      <c r="BK272" s="216">
        <f>ROUND(I272*H272,2)</f>
        <v>0</v>
      </c>
      <c r="BL272" s="25" t="s">
        <v>95</v>
      </c>
      <c r="BM272" s="25" t="s">
        <v>558</v>
      </c>
    </row>
    <row r="273" spans="2:65" s="1" customFormat="1" ht="31.5" customHeight="1">
      <c r="B273" s="42"/>
      <c r="C273" s="205" t="s">
        <v>559</v>
      </c>
      <c r="D273" s="205" t="s">
        <v>140</v>
      </c>
      <c r="E273" s="206" t="s">
        <v>560</v>
      </c>
      <c r="F273" s="207" t="s">
        <v>561</v>
      </c>
      <c r="G273" s="208" t="s">
        <v>195</v>
      </c>
      <c r="H273" s="209">
        <v>931.01400000000001</v>
      </c>
      <c r="I273" s="210"/>
      <c r="J273" s="211">
        <f>ROUND(I273*H273,2)</f>
        <v>0</v>
      </c>
      <c r="K273" s="207" t="s">
        <v>144</v>
      </c>
      <c r="L273" s="62"/>
      <c r="M273" s="212" t="s">
        <v>23</v>
      </c>
      <c r="N273" s="213" t="s">
        <v>47</v>
      </c>
      <c r="O273" s="43"/>
      <c r="P273" s="214">
        <f>O273*H273</f>
        <v>0</v>
      </c>
      <c r="Q273" s="214">
        <v>0</v>
      </c>
      <c r="R273" s="214">
        <f>Q273*H273</f>
        <v>0</v>
      </c>
      <c r="S273" s="214">
        <v>0</v>
      </c>
      <c r="T273" s="215">
        <f>S273*H273</f>
        <v>0</v>
      </c>
      <c r="AR273" s="25" t="s">
        <v>95</v>
      </c>
      <c r="AT273" s="25" t="s">
        <v>140</v>
      </c>
      <c r="AU273" s="25" t="s">
        <v>85</v>
      </c>
      <c r="AY273" s="25" t="s">
        <v>138</v>
      </c>
      <c r="BE273" s="216">
        <f>IF(N273="základní",J273,0)</f>
        <v>0</v>
      </c>
      <c r="BF273" s="216">
        <f>IF(N273="snížená",J273,0)</f>
        <v>0</v>
      </c>
      <c r="BG273" s="216">
        <f>IF(N273="zákl. přenesená",J273,0)</f>
        <v>0</v>
      </c>
      <c r="BH273" s="216">
        <f>IF(N273="sníž. přenesená",J273,0)</f>
        <v>0</v>
      </c>
      <c r="BI273" s="216">
        <f>IF(N273="nulová",J273,0)</f>
        <v>0</v>
      </c>
      <c r="BJ273" s="25" t="s">
        <v>83</v>
      </c>
      <c r="BK273" s="216">
        <f>ROUND(I273*H273,2)</f>
        <v>0</v>
      </c>
      <c r="BL273" s="25" t="s">
        <v>95</v>
      </c>
      <c r="BM273" s="25" t="s">
        <v>562</v>
      </c>
    </row>
    <row r="274" spans="2:65" s="13" customFormat="1" ht="13.5">
      <c r="B274" s="231"/>
      <c r="C274" s="232"/>
      <c r="D274" s="233" t="s">
        <v>148</v>
      </c>
      <c r="E274" s="234" t="s">
        <v>23</v>
      </c>
      <c r="F274" s="235" t="s">
        <v>563</v>
      </c>
      <c r="G274" s="232"/>
      <c r="H274" s="236">
        <v>931.01400000000001</v>
      </c>
      <c r="I274" s="237"/>
      <c r="J274" s="232"/>
      <c r="K274" s="232"/>
      <c r="L274" s="238"/>
      <c r="M274" s="239"/>
      <c r="N274" s="240"/>
      <c r="O274" s="240"/>
      <c r="P274" s="240"/>
      <c r="Q274" s="240"/>
      <c r="R274" s="240"/>
      <c r="S274" s="240"/>
      <c r="T274" s="241"/>
      <c r="AT274" s="242" t="s">
        <v>148</v>
      </c>
      <c r="AU274" s="242" t="s">
        <v>85</v>
      </c>
      <c r="AV274" s="13" t="s">
        <v>85</v>
      </c>
      <c r="AW274" s="13" t="s">
        <v>40</v>
      </c>
      <c r="AX274" s="13" t="s">
        <v>83</v>
      </c>
      <c r="AY274" s="242" t="s">
        <v>138</v>
      </c>
    </row>
    <row r="275" spans="2:65" s="1" customFormat="1" ht="22.5" customHeight="1">
      <c r="B275" s="42"/>
      <c r="C275" s="205" t="s">
        <v>564</v>
      </c>
      <c r="D275" s="205" t="s">
        <v>140</v>
      </c>
      <c r="E275" s="206" t="s">
        <v>565</v>
      </c>
      <c r="F275" s="207" t="s">
        <v>566</v>
      </c>
      <c r="G275" s="208" t="s">
        <v>195</v>
      </c>
      <c r="H275" s="209">
        <v>66.501000000000005</v>
      </c>
      <c r="I275" s="210"/>
      <c r="J275" s="211">
        <f>ROUND(I275*H275,2)</f>
        <v>0</v>
      </c>
      <c r="K275" s="207" t="s">
        <v>144</v>
      </c>
      <c r="L275" s="62"/>
      <c r="M275" s="212" t="s">
        <v>23</v>
      </c>
      <c r="N275" s="213" t="s">
        <v>47</v>
      </c>
      <c r="O275" s="43"/>
      <c r="P275" s="214">
        <f>O275*H275</f>
        <v>0</v>
      </c>
      <c r="Q275" s="214">
        <v>0</v>
      </c>
      <c r="R275" s="214">
        <f>Q275*H275</f>
        <v>0</v>
      </c>
      <c r="S275" s="214">
        <v>0</v>
      </c>
      <c r="T275" s="215">
        <f>S275*H275</f>
        <v>0</v>
      </c>
      <c r="AR275" s="25" t="s">
        <v>95</v>
      </c>
      <c r="AT275" s="25" t="s">
        <v>140</v>
      </c>
      <c r="AU275" s="25" t="s">
        <v>85</v>
      </c>
      <c r="AY275" s="25" t="s">
        <v>138</v>
      </c>
      <c r="BE275" s="216">
        <f>IF(N275="základní",J275,0)</f>
        <v>0</v>
      </c>
      <c r="BF275" s="216">
        <f>IF(N275="snížená",J275,0)</f>
        <v>0</v>
      </c>
      <c r="BG275" s="216">
        <f>IF(N275="zákl. přenesená",J275,0)</f>
        <v>0</v>
      </c>
      <c r="BH275" s="216">
        <f>IF(N275="sníž. přenesená",J275,0)</f>
        <v>0</v>
      </c>
      <c r="BI275" s="216">
        <f>IF(N275="nulová",J275,0)</f>
        <v>0</v>
      </c>
      <c r="BJ275" s="25" t="s">
        <v>83</v>
      </c>
      <c r="BK275" s="216">
        <f>ROUND(I275*H275,2)</f>
        <v>0</v>
      </c>
      <c r="BL275" s="25" t="s">
        <v>95</v>
      </c>
      <c r="BM275" s="25" t="s">
        <v>567</v>
      </c>
    </row>
    <row r="276" spans="2:65" s="1" customFormat="1" ht="22.5" customHeight="1">
      <c r="B276" s="42"/>
      <c r="C276" s="205" t="s">
        <v>568</v>
      </c>
      <c r="D276" s="205" t="s">
        <v>140</v>
      </c>
      <c r="E276" s="206" t="s">
        <v>569</v>
      </c>
      <c r="F276" s="207" t="s">
        <v>570</v>
      </c>
      <c r="G276" s="208" t="s">
        <v>195</v>
      </c>
      <c r="H276" s="209">
        <v>22.422999999999998</v>
      </c>
      <c r="I276" s="210"/>
      <c r="J276" s="211">
        <f>ROUND(I276*H276,2)</f>
        <v>0</v>
      </c>
      <c r="K276" s="207" t="s">
        <v>144</v>
      </c>
      <c r="L276" s="62"/>
      <c r="M276" s="212" t="s">
        <v>23</v>
      </c>
      <c r="N276" s="213" t="s">
        <v>47</v>
      </c>
      <c r="O276" s="43"/>
      <c r="P276" s="214">
        <f>O276*H276</f>
        <v>0</v>
      </c>
      <c r="Q276" s="214">
        <v>0</v>
      </c>
      <c r="R276" s="214">
        <f>Q276*H276</f>
        <v>0</v>
      </c>
      <c r="S276" s="214">
        <v>0</v>
      </c>
      <c r="T276" s="215">
        <f>S276*H276</f>
        <v>0</v>
      </c>
      <c r="AR276" s="25" t="s">
        <v>95</v>
      </c>
      <c r="AT276" s="25" t="s">
        <v>140</v>
      </c>
      <c r="AU276" s="25" t="s">
        <v>85</v>
      </c>
      <c r="AY276" s="25" t="s">
        <v>138</v>
      </c>
      <c r="BE276" s="216">
        <f>IF(N276="základní",J276,0)</f>
        <v>0</v>
      </c>
      <c r="BF276" s="216">
        <f>IF(N276="snížená",J276,0)</f>
        <v>0</v>
      </c>
      <c r="BG276" s="216">
        <f>IF(N276="zákl. přenesená",J276,0)</f>
        <v>0</v>
      </c>
      <c r="BH276" s="216">
        <f>IF(N276="sníž. přenesená",J276,0)</f>
        <v>0</v>
      </c>
      <c r="BI276" s="216">
        <f>IF(N276="nulová",J276,0)</f>
        <v>0</v>
      </c>
      <c r="BJ276" s="25" t="s">
        <v>83</v>
      </c>
      <c r="BK276" s="216">
        <f>ROUND(I276*H276,2)</f>
        <v>0</v>
      </c>
      <c r="BL276" s="25" t="s">
        <v>95</v>
      </c>
      <c r="BM276" s="25" t="s">
        <v>571</v>
      </c>
    </row>
    <row r="277" spans="2:65" s="13" customFormat="1" ht="13.5">
      <c r="B277" s="231"/>
      <c r="C277" s="232"/>
      <c r="D277" s="233" t="s">
        <v>148</v>
      </c>
      <c r="E277" s="234" t="s">
        <v>23</v>
      </c>
      <c r="F277" s="235" t="s">
        <v>572</v>
      </c>
      <c r="G277" s="232"/>
      <c r="H277" s="236">
        <v>22.422999999999998</v>
      </c>
      <c r="I277" s="237"/>
      <c r="J277" s="232"/>
      <c r="K277" s="232"/>
      <c r="L277" s="238"/>
      <c r="M277" s="239"/>
      <c r="N277" s="240"/>
      <c r="O277" s="240"/>
      <c r="P277" s="240"/>
      <c r="Q277" s="240"/>
      <c r="R277" s="240"/>
      <c r="S277" s="240"/>
      <c r="T277" s="241"/>
      <c r="AT277" s="242" t="s">
        <v>148</v>
      </c>
      <c r="AU277" s="242" t="s">
        <v>85</v>
      </c>
      <c r="AV277" s="13" t="s">
        <v>85</v>
      </c>
      <c r="AW277" s="13" t="s">
        <v>40</v>
      </c>
      <c r="AX277" s="13" t="s">
        <v>83</v>
      </c>
      <c r="AY277" s="242" t="s">
        <v>138</v>
      </c>
    </row>
    <row r="278" spans="2:65" s="1" customFormat="1" ht="22.5" customHeight="1">
      <c r="B278" s="42"/>
      <c r="C278" s="205" t="s">
        <v>573</v>
      </c>
      <c r="D278" s="205" t="s">
        <v>140</v>
      </c>
      <c r="E278" s="206" t="s">
        <v>574</v>
      </c>
      <c r="F278" s="207" t="s">
        <v>575</v>
      </c>
      <c r="G278" s="208" t="s">
        <v>195</v>
      </c>
      <c r="H278" s="209">
        <v>10.324</v>
      </c>
      <c r="I278" s="210"/>
      <c r="J278" s="211">
        <f>ROUND(I278*H278,2)</f>
        <v>0</v>
      </c>
      <c r="K278" s="207" t="s">
        <v>144</v>
      </c>
      <c r="L278" s="62"/>
      <c r="M278" s="212" t="s">
        <v>23</v>
      </c>
      <c r="N278" s="213" t="s">
        <v>47</v>
      </c>
      <c r="O278" s="43"/>
      <c r="P278" s="214">
        <f>O278*H278</f>
        <v>0</v>
      </c>
      <c r="Q278" s="214">
        <v>0</v>
      </c>
      <c r="R278" s="214">
        <f>Q278*H278</f>
        <v>0</v>
      </c>
      <c r="S278" s="214">
        <v>0</v>
      </c>
      <c r="T278" s="215">
        <f>S278*H278</f>
        <v>0</v>
      </c>
      <c r="AR278" s="25" t="s">
        <v>95</v>
      </c>
      <c r="AT278" s="25" t="s">
        <v>140</v>
      </c>
      <c r="AU278" s="25" t="s">
        <v>85</v>
      </c>
      <c r="AY278" s="25" t="s">
        <v>138</v>
      </c>
      <c r="BE278" s="216">
        <f>IF(N278="základní",J278,0)</f>
        <v>0</v>
      </c>
      <c r="BF278" s="216">
        <f>IF(N278="snížená",J278,0)</f>
        <v>0</v>
      </c>
      <c r="BG278" s="216">
        <f>IF(N278="zákl. přenesená",J278,0)</f>
        <v>0</v>
      </c>
      <c r="BH278" s="216">
        <f>IF(N278="sníž. přenesená",J278,0)</f>
        <v>0</v>
      </c>
      <c r="BI278" s="216">
        <f>IF(N278="nulová",J278,0)</f>
        <v>0</v>
      </c>
      <c r="BJ278" s="25" t="s">
        <v>83</v>
      </c>
      <c r="BK278" s="216">
        <f>ROUND(I278*H278,2)</f>
        <v>0</v>
      </c>
      <c r="BL278" s="25" t="s">
        <v>95</v>
      </c>
      <c r="BM278" s="25" t="s">
        <v>576</v>
      </c>
    </row>
    <row r="279" spans="2:65" s="13" customFormat="1" ht="13.5">
      <c r="B279" s="231"/>
      <c r="C279" s="232"/>
      <c r="D279" s="233" t="s">
        <v>148</v>
      </c>
      <c r="E279" s="234" t="s">
        <v>23</v>
      </c>
      <c r="F279" s="235" t="s">
        <v>577</v>
      </c>
      <c r="G279" s="232"/>
      <c r="H279" s="236">
        <v>10.324</v>
      </c>
      <c r="I279" s="237"/>
      <c r="J279" s="232"/>
      <c r="K279" s="232"/>
      <c r="L279" s="238"/>
      <c r="M279" s="239"/>
      <c r="N279" s="240"/>
      <c r="O279" s="240"/>
      <c r="P279" s="240"/>
      <c r="Q279" s="240"/>
      <c r="R279" s="240"/>
      <c r="S279" s="240"/>
      <c r="T279" s="241"/>
      <c r="AT279" s="242" t="s">
        <v>148</v>
      </c>
      <c r="AU279" s="242" t="s">
        <v>85</v>
      </c>
      <c r="AV279" s="13" t="s">
        <v>85</v>
      </c>
      <c r="AW279" s="13" t="s">
        <v>40</v>
      </c>
      <c r="AX279" s="13" t="s">
        <v>83</v>
      </c>
      <c r="AY279" s="242" t="s">
        <v>138</v>
      </c>
    </row>
    <row r="280" spans="2:65" s="1" customFormat="1" ht="22.5" customHeight="1">
      <c r="B280" s="42"/>
      <c r="C280" s="205" t="s">
        <v>578</v>
      </c>
      <c r="D280" s="205" t="s">
        <v>140</v>
      </c>
      <c r="E280" s="206" t="s">
        <v>579</v>
      </c>
      <c r="F280" s="207" t="s">
        <v>580</v>
      </c>
      <c r="G280" s="208" t="s">
        <v>195</v>
      </c>
      <c r="H280" s="209">
        <v>33.271999999999998</v>
      </c>
      <c r="I280" s="210"/>
      <c r="J280" s="211">
        <f>ROUND(I280*H280,2)</f>
        <v>0</v>
      </c>
      <c r="K280" s="207" t="s">
        <v>144</v>
      </c>
      <c r="L280" s="62"/>
      <c r="M280" s="212" t="s">
        <v>23</v>
      </c>
      <c r="N280" s="213" t="s">
        <v>47</v>
      </c>
      <c r="O280" s="43"/>
      <c r="P280" s="214">
        <f>O280*H280</f>
        <v>0</v>
      </c>
      <c r="Q280" s="214">
        <v>0</v>
      </c>
      <c r="R280" s="214">
        <f>Q280*H280</f>
        <v>0</v>
      </c>
      <c r="S280" s="214">
        <v>0</v>
      </c>
      <c r="T280" s="215">
        <f>S280*H280</f>
        <v>0</v>
      </c>
      <c r="AR280" s="25" t="s">
        <v>95</v>
      </c>
      <c r="AT280" s="25" t="s">
        <v>140</v>
      </c>
      <c r="AU280" s="25" t="s">
        <v>85</v>
      </c>
      <c r="AY280" s="25" t="s">
        <v>138</v>
      </c>
      <c r="BE280" s="216">
        <f>IF(N280="základní",J280,0)</f>
        <v>0</v>
      </c>
      <c r="BF280" s="216">
        <f>IF(N280="snížená",J280,0)</f>
        <v>0</v>
      </c>
      <c r="BG280" s="216">
        <f>IF(N280="zákl. přenesená",J280,0)</f>
        <v>0</v>
      </c>
      <c r="BH280" s="216">
        <f>IF(N280="sníž. přenesená",J280,0)</f>
        <v>0</v>
      </c>
      <c r="BI280" s="216">
        <f>IF(N280="nulová",J280,0)</f>
        <v>0</v>
      </c>
      <c r="BJ280" s="25" t="s">
        <v>83</v>
      </c>
      <c r="BK280" s="216">
        <f>ROUND(I280*H280,2)</f>
        <v>0</v>
      </c>
      <c r="BL280" s="25" t="s">
        <v>95</v>
      </c>
      <c r="BM280" s="25" t="s">
        <v>581</v>
      </c>
    </row>
    <row r="281" spans="2:65" s="1" customFormat="1" ht="67.5">
      <c r="B281" s="42"/>
      <c r="C281" s="64"/>
      <c r="D281" s="217" t="s">
        <v>146</v>
      </c>
      <c r="E281" s="64"/>
      <c r="F281" s="218" t="s">
        <v>582</v>
      </c>
      <c r="G281" s="64"/>
      <c r="H281" s="64"/>
      <c r="I281" s="173"/>
      <c r="J281" s="64"/>
      <c r="K281" s="64"/>
      <c r="L281" s="62"/>
      <c r="M281" s="219"/>
      <c r="N281" s="43"/>
      <c r="O281" s="43"/>
      <c r="P281" s="43"/>
      <c r="Q281" s="43"/>
      <c r="R281" s="43"/>
      <c r="S281" s="43"/>
      <c r="T281" s="79"/>
      <c r="AT281" s="25" t="s">
        <v>146</v>
      </c>
      <c r="AU281" s="25" t="s">
        <v>85</v>
      </c>
    </row>
    <row r="282" spans="2:65" s="13" customFormat="1" ht="13.5">
      <c r="B282" s="231"/>
      <c r="C282" s="232"/>
      <c r="D282" s="233" t="s">
        <v>148</v>
      </c>
      <c r="E282" s="234" t="s">
        <v>23</v>
      </c>
      <c r="F282" s="235" t="s">
        <v>583</v>
      </c>
      <c r="G282" s="232"/>
      <c r="H282" s="236">
        <v>33.271999999999998</v>
      </c>
      <c r="I282" s="237"/>
      <c r="J282" s="232"/>
      <c r="K282" s="232"/>
      <c r="L282" s="238"/>
      <c r="M282" s="239"/>
      <c r="N282" s="240"/>
      <c r="O282" s="240"/>
      <c r="P282" s="240"/>
      <c r="Q282" s="240"/>
      <c r="R282" s="240"/>
      <c r="S282" s="240"/>
      <c r="T282" s="241"/>
      <c r="AT282" s="242" t="s">
        <v>148</v>
      </c>
      <c r="AU282" s="242" t="s">
        <v>85</v>
      </c>
      <c r="AV282" s="13" t="s">
        <v>85</v>
      </c>
      <c r="AW282" s="13" t="s">
        <v>40</v>
      </c>
      <c r="AX282" s="13" t="s">
        <v>83</v>
      </c>
      <c r="AY282" s="242" t="s">
        <v>138</v>
      </c>
    </row>
    <row r="283" spans="2:65" s="1" customFormat="1" ht="31.5" customHeight="1">
      <c r="B283" s="42"/>
      <c r="C283" s="205" t="s">
        <v>584</v>
      </c>
      <c r="D283" s="205" t="s">
        <v>140</v>
      </c>
      <c r="E283" s="206" t="s">
        <v>585</v>
      </c>
      <c r="F283" s="207" t="s">
        <v>586</v>
      </c>
      <c r="G283" s="208" t="s">
        <v>195</v>
      </c>
      <c r="H283" s="209">
        <v>97.832999999999998</v>
      </c>
      <c r="I283" s="210"/>
      <c r="J283" s="211">
        <f>ROUND(I283*H283,2)</f>
        <v>0</v>
      </c>
      <c r="K283" s="207" t="s">
        <v>144</v>
      </c>
      <c r="L283" s="62"/>
      <c r="M283" s="212" t="s">
        <v>23</v>
      </c>
      <c r="N283" s="213" t="s">
        <v>47</v>
      </c>
      <c r="O283" s="43"/>
      <c r="P283" s="214">
        <f>O283*H283</f>
        <v>0</v>
      </c>
      <c r="Q283" s="214">
        <v>0</v>
      </c>
      <c r="R283" s="214">
        <f>Q283*H283</f>
        <v>0</v>
      </c>
      <c r="S283" s="214">
        <v>0</v>
      </c>
      <c r="T283" s="215">
        <f>S283*H283</f>
        <v>0</v>
      </c>
      <c r="AR283" s="25" t="s">
        <v>95</v>
      </c>
      <c r="AT283" s="25" t="s">
        <v>140</v>
      </c>
      <c r="AU283" s="25" t="s">
        <v>85</v>
      </c>
      <c r="AY283" s="25" t="s">
        <v>138</v>
      </c>
      <c r="BE283" s="216">
        <f>IF(N283="základní",J283,0)</f>
        <v>0</v>
      </c>
      <c r="BF283" s="216">
        <f>IF(N283="snížená",J283,0)</f>
        <v>0</v>
      </c>
      <c r="BG283" s="216">
        <f>IF(N283="zákl. přenesená",J283,0)</f>
        <v>0</v>
      </c>
      <c r="BH283" s="216">
        <f>IF(N283="sníž. přenesená",J283,0)</f>
        <v>0</v>
      </c>
      <c r="BI283" s="216">
        <f>IF(N283="nulová",J283,0)</f>
        <v>0</v>
      </c>
      <c r="BJ283" s="25" t="s">
        <v>83</v>
      </c>
      <c r="BK283" s="216">
        <f>ROUND(I283*H283,2)</f>
        <v>0</v>
      </c>
      <c r="BL283" s="25" t="s">
        <v>95</v>
      </c>
      <c r="BM283" s="25" t="s">
        <v>587</v>
      </c>
    </row>
    <row r="284" spans="2:65" s="11" customFormat="1" ht="37.35" customHeight="1">
      <c r="B284" s="188"/>
      <c r="C284" s="189"/>
      <c r="D284" s="190" t="s">
        <v>75</v>
      </c>
      <c r="E284" s="191" t="s">
        <v>289</v>
      </c>
      <c r="F284" s="191" t="s">
        <v>290</v>
      </c>
      <c r="G284" s="189"/>
      <c r="H284" s="189"/>
      <c r="I284" s="192"/>
      <c r="J284" s="193">
        <f>BK284</f>
        <v>0</v>
      </c>
      <c r="K284" s="189"/>
      <c r="L284" s="194"/>
      <c r="M284" s="195"/>
      <c r="N284" s="196"/>
      <c r="O284" s="196"/>
      <c r="P284" s="197">
        <f>P285</f>
        <v>0</v>
      </c>
      <c r="Q284" s="196"/>
      <c r="R284" s="197">
        <f>R285</f>
        <v>1.008E-3</v>
      </c>
      <c r="S284" s="196"/>
      <c r="T284" s="198">
        <f>T285</f>
        <v>0</v>
      </c>
      <c r="AR284" s="199" t="s">
        <v>85</v>
      </c>
      <c r="AT284" s="200" t="s">
        <v>75</v>
      </c>
      <c r="AU284" s="200" t="s">
        <v>76</v>
      </c>
      <c r="AY284" s="199" t="s">
        <v>138</v>
      </c>
      <c r="BK284" s="201">
        <f>BK285</f>
        <v>0</v>
      </c>
    </row>
    <row r="285" spans="2:65" s="11" customFormat="1" ht="19.899999999999999" customHeight="1">
      <c r="B285" s="188"/>
      <c r="C285" s="189"/>
      <c r="D285" s="202" t="s">
        <v>75</v>
      </c>
      <c r="E285" s="203" t="s">
        <v>291</v>
      </c>
      <c r="F285" s="203" t="s">
        <v>292</v>
      </c>
      <c r="G285" s="189"/>
      <c r="H285" s="189"/>
      <c r="I285" s="192"/>
      <c r="J285" s="204">
        <f>BK285</f>
        <v>0</v>
      </c>
      <c r="K285" s="189"/>
      <c r="L285" s="194"/>
      <c r="M285" s="195"/>
      <c r="N285" s="196"/>
      <c r="O285" s="196"/>
      <c r="P285" s="197">
        <f>SUM(P286:P295)</f>
        <v>0</v>
      </c>
      <c r="Q285" s="196"/>
      <c r="R285" s="197">
        <f>SUM(R286:R295)</f>
        <v>1.008E-3</v>
      </c>
      <c r="S285" s="196"/>
      <c r="T285" s="198">
        <f>SUM(T286:T295)</f>
        <v>0</v>
      </c>
      <c r="AR285" s="199" t="s">
        <v>85</v>
      </c>
      <c r="AT285" s="200" t="s">
        <v>75</v>
      </c>
      <c r="AU285" s="200" t="s">
        <v>83</v>
      </c>
      <c r="AY285" s="199" t="s">
        <v>138</v>
      </c>
      <c r="BK285" s="201">
        <f>SUM(BK286:BK295)</f>
        <v>0</v>
      </c>
    </row>
    <row r="286" spans="2:65" s="1" customFormat="1" ht="22.5" customHeight="1">
      <c r="B286" s="42"/>
      <c r="C286" s="205" t="s">
        <v>588</v>
      </c>
      <c r="D286" s="205" t="s">
        <v>140</v>
      </c>
      <c r="E286" s="206" t="s">
        <v>589</v>
      </c>
      <c r="F286" s="207" t="s">
        <v>590</v>
      </c>
      <c r="G286" s="208" t="s">
        <v>155</v>
      </c>
      <c r="H286" s="209">
        <v>1.5</v>
      </c>
      <c r="I286" s="210"/>
      <c r="J286" s="211">
        <f>ROUND(I286*H286,2)</f>
        <v>0</v>
      </c>
      <c r="K286" s="207" t="s">
        <v>144</v>
      </c>
      <c r="L286" s="62"/>
      <c r="M286" s="212" t="s">
        <v>23</v>
      </c>
      <c r="N286" s="213" t="s">
        <v>47</v>
      </c>
      <c r="O286" s="43"/>
      <c r="P286" s="214">
        <f>O286*H286</f>
        <v>0</v>
      </c>
      <c r="Q286" s="214">
        <v>0</v>
      </c>
      <c r="R286" s="214">
        <f>Q286*H286</f>
        <v>0</v>
      </c>
      <c r="S286" s="214">
        <v>0</v>
      </c>
      <c r="T286" s="215">
        <f>S286*H286</f>
        <v>0</v>
      </c>
      <c r="AR286" s="25" t="s">
        <v>284</v>
      </c>
      <c r="AT286" s="25" t="s">
        <v>140</v>
      </c>
      <c r="AU286" s="25" t="s">
        <v>85</v>
      </c>
      <c r="AY286" s="25" t="s">
        <v>138</v>
      </c>
      <c r="BE286" s="216">
        <f>IF(N286="základní",J286,0)</f>
        <v>0</v>
      </c>
      <c r="BF286" s="216">
        <f>IF(N286="snížená",J286,0)</f>
        <v>0</v>
      </c>
      <c r="BG286" s="216">
        <f>IF(N286="zákl. přenesená",J286,0)</f>
        <v>0</v>
      </c>
      <c r="BH286" s="216">
        <f>IF(N286="sníž. přenesená",J286,0)</f>
        <v>0</v>
      </c>
      <c r="BI286" s="216">
        <f>IF(N286="nulová",J286,0)</f>
        <v>0</v>
      </c>
      <c r="BJ286" s="25" t="s">
        <v>83</v>
      </c>
      <c r="BK286" s="216">
        <f>ROUND(I286*H286,2)</f>
        <v>0</v>
      </c>
      <c r="BL286" s="25" t="s">
        <v>284</v>
      </c>
      <c r="BM286" s="25" t="s">
        <v>591</v>
      </c>
    </row>
    <row r="287" spans="2:65" s="1" customFormat="1" ht="67.5">
      <c r="B287" s="42"/>
      <c r="C287" s="64"/>
      <c r="D287" s="217" t="s">
        <v>146</v>
      </c>
      <c r="E287" s="64"/>
      <c r="F287" s="218" t="s">
        <v>592</v>
      </c>
      <c r="G287" s="64"/>
      <c r="H287" s="64"/>
      <c r="I287" s="173"/>
      <c r="J287" s="64"/>
      <c r="K287" s="64"/>
      <c r="L287" s="62"/>
      <c r="M287" s="219"/>
      <c r="N287" s="43"/>
      <c r="O287" s="43"/>
      <c r="P287" s="43"/>
      <c r="Q287" s="43"/>
      <c r="R287" s="43"/>
      <c r="S287" s="43"/>
      <c r="T287" s="79"/>
      <c r="AT287" s="25" t="s">
        <v>146</v>
      </c>
      <c r="AU287" s="25" t="s">
        <v>85</v>
      </c>
    </row>
    <row r="288" spans="2:65" s="13" customFormat="1" ht="13.5">
      <c r="B288" s="231"/>
      <c r="C288" s="232"/>
      <c r="D288" s="217" t="s">
        <v>148</v>
      </c>
      <c r="E288" s="243" t="s">
        <v>23</v>
      </c>
      <c r="F288" s="244" t="s">
        <v>593</v>
      </c>
      <c r="G288" s="232"/>
      <c r="H288" s="245">
        <v>1.5</v>
      </c>
      <c r="I288" s="237"/>
      <c r="J288" s="232"/>
      <c r="K288" s="232"/>
      <c r="L288" s="238"/>
      <c r="M288" s="239"/>
      <c r="N288" s="240"/>
      <c r="O288" s="240"/>
      <c r="P288" s="240"/>
      <c r="Q288" s="240"/>
      <c r="R288" s="240"/>
      <c r="S288" s="240"/>
      <c r="T288" s="241"/>
      <c r="AT288" s="242" t="s">
        <v>148</v>
      </c>
      <c r="AU288" s="242" t="s">
        <v>85</v>
      </c>
      <c r="AV288" s="13" t="s">
        <v>85</v>
      </c>
      <c r="AW288" s="13" t="s">
        <v>40</v>
      </c>
      <c r="AX288" s="13" t="s">
        <v>76</v>
      </c>
      <c r="AY288" s="242" t="s">
        <v>138</v>
      </c>
    </row>
    <row r="289" spans="2:65" s="14" customFormat="1" ht="13.5">
      <c r="B289" s="246"/>
      <c r="C289" s="247"/>
      <c r="D289" s="233" t="s">
        <v>148</v>
      </c>
      <c r="E289" s="248" t="s">
        <v>23</v>
      </c>
      <c r="F289" s="249" t="s">
        <v>159</v>
      </c>
      <c r="G289" s="247"/>
      <c r="H289" s="250">
        <v>1.5</v>
      </c>
      <c r="I289" s="251"/>
      <c r="J289" s="247"/>
      <c r="K289" s="247"/>
      <c r="L289" s="252"/>
      <c r="M289" s="253"/>
      <c r="N289" s="254"/>
      <c r="O289" s="254"/>
      <c r="P289" s="254"/>
      <c r="Q289" s="254"/>
      <c r="R289" s="254"/>
      <c r="S289" s="254"/>
      <c r="T289" s="255"/>
      <c r="AT289" s="256" t="s">
        <v>148</v>
      </c>
      <c r="AU289" s="256" t="s">
        <v>85</v>
      </c>
      <c r="AV289" s="14" t="s">
        <v>95</v>
      </c>
      <c r="AW289" s="14" t="s">
        <v>40</v>
      </c>
      <c r="AX289" s="14" t="s">
        <v>83</v>
      </c>
      <c r="AY289" s="256" t="s">
        <v>138</v>
      </c>
    </row>
    <row r="290" spans="2:65" s="1" customFormat="1" ht="22.5" customHeight="1">
      <c r="B290" s="42"/>
      <c r="C290" s="264" t="s">
        <v>594</v>
      </c>
      <c r="D290" s="264" t="s">
        <v>246</v>
      </c>
      <c r="E290" s="265" t="s">
        <v>595</v>
      </c>
      <c r="F290" s="266" t="s">
        <v>596</v>
      </c>
      <c r="G290" s="267" t="s">
        <v>597</v>
      </c>
      <c r="H290" s="268">
        <v>4</v>
      </c>
      <c r="I290" s="269"/>
      <c r="J290" s="270">
        <f>ROUND(I290*H290,2)</f>
        <v>0</v>
      </c>
      <c r="K290" s="266" t="s">
        <v>23</v>
      </c>
      <c r="L290" s="271"/>
      <c r="M290" s="272" t="s">
        <v>23</v>
      </c>
      <c r="N290" s="273" t="s">
        <v>47</v>
      </c>
      <c r="O290" s="43"/>
      <c r="P290" s="214">
        <f>O290*H290</f>
        <v>0</v>
      </c>
      <c r="Q290" s="214">
        <v>0</v>
      </c>
      <c r="R290" s="214">
        <f>Q290*H290</f>
        <v>0</v>
      </c>
      <c r="S290" s="214">
        <v>0</v>
      </c>
      <c r="T290" s="215">
        <f>S290*H290</f>
        <v>0</v>
      </c>
      <c r="AR290" s="25" t="s">
        <v>564</v>
      </c>
      <c r="AT290" s="25" t="s">
        <v>246</v>
      </c>
      <c r="AU290" s="25" t="s">
        <v>85</v>
      </c>
      <c r="AY290" s="25" t="s">
        <v>138</v>
      </c>
      <c r="BE290" s="216">
        <f>IF(N290="základní",J290,0)</f>
        <v>0</v>
      </c>
      <c r="BF290" s="216">
        <f>IF(N290="snížená",J290,0)</f>
        <v>0</v>
      </c>
      <c r="BG290" s="216">
        <f>IF(N290="zákl. přenesená",J290,0)</f>
        <v>0</v>
      </c>
      <c r="BH290" s="216">
        <f>IF(N290="sníž. přenesená",J290,0)</f>
        <v>0</v>
      </c>
      <c r="BI290" s="216">
        <f>IF(N290="nulová",J290,0)</f>
        <v>0</v>
      </c>
      <c r="BJ290" s="25" t="s">
        <v>83</v>
      </c>
      <c r="BK290" s="216">
        <f>ROUND(I290*H290,2)</f>
        <v>0</v>
      </c>
      <c r="BL290" s="25" t="s">
        <v>284</v>
      </c>
      <c r="BM290" s="25" t="s">
        <v>598</v>
      </c>
    </row>
    <row r="291" spans="2:65" s="1" customFormat="1" ht="54">
      <c r="B291" s="42"/>
      <c r="C291" s="64"/>
      <c r="D291" s="233" t="s">
        <v>361</v>
      </c>
      <c r="E291" s="64"/>
      <c r="F291" s="257" t="s">
        <v>599</v>
      </c>
      <c r="G291" s="64"/>
      <c r="H291" s="64"/>
      <c r="I291" s="173"/>
      <c r="J291" s="64"/>
      <c r="K291" s="64"/>
      <c r="L291" s="62"/>
      <c r="M291" s="219"/>
      <c r="N291" s="43"/>
      <c r="O291" s="43"/>
      <c r="P291" s="43"/>
      <c r="Q291" s="43"/>
      <c r="R291" s="43"/>
      <c r="S291" s="43"/>
      <c r="T291" s="79"/>
      <c r="AT291" s="25" t="s">
        <v>361</v>
      </c>
      <c r="AU291" s="25" t="s">
        <v>85</v>
      </c>
    </row>
    <row r="292" spans="2:65" s="1" customFormat="1" ht="22.5" customHeight="1">
      <c r="B292" s="42"/>
      <c r="C292" s="205" t="s">
        <v>600</v>
      </c>
      <c r="D292" s="205" t="s">
        <v>140</v>
      </c>
      <c r="E292" s="206" t="s">
        <v>601</v>
      </c>
      <c r="F292" s="207" t="s">
        <v>602</v>
      </c>
      <c r="G292" s="208" t="s">
        <v>220</v>
      </c>
      <c r="H292" s="209">
        <v>4.2</v>
      </c>
      <c r="I292" s="210"/>
      <c r="J292" s="211">
        <f>ROUND(I292*H292,2)</f>
        <v>0</v>
      </c>
      <c r="K292" s="207" t="s">
        <v>144</v>
      </c>
      <c r="L292" s="62"/>
      <c r="M292" s="212" t="s">
        <v>23</v>
      </c>
      <c r="N292" s="213" t="s">
        <v>47</v>
      </c>
      <c r="O292" s="43"/>
      <c r="P292" s="214">
        <f>O292*H292</f>
        <v>0</v>
      </c>
      <c r="Q292" s="214">
        <v>2.4000000000000001E-4</v>
      </c>
      <c r="R292" s="214">
        <f>Q292*H292</f>
        <v>1.008E-3</v>
      </c>
      <c r="S292" s="214">
        <v>0</v>
      </c>
      <c r="T292" s="215">
        <f>S292*H292</f>
        <v>0</v>
      </c>
      <c r="AR292" s="25" t="s">
        <v>284</v>
      </c>
      <c r="AT292" s="25" t="s">
        <v>140</v>
      </c>
      <c r="AU292" s="25" t="s">
        <v>85</v>
      </c>
      <c r="AY292" s="25" t="s">
        <v>138</v>
      </c>
      <c r="BE292" s="216">
        <f>IF(N292="základní",J292,0)</f>
        <v>0</v>
      </c>
      <c r="BF292" s="216">
        <f>IF(N292="snížená",J292,0)</f>
        <v>0</v>
      </c>
      <c r="BG292" s="216">
        <f>IF(N292="zákl. přenesená",J292,0)</f>
        <v>0</v>
      </c>
      <c r="BH292" s="216">
        <f>IF(N292="sníž. přenesená",J292,0)</f>
        <v>0</v>
      </c>
      <c r="BI292" s="216">
        <f>IF(N292="nulová",J292,0)</f>
        <v>0</v>
      </c>
      <c r="BJ292" s="25" t="s">
        <v>83</v>
      </c>
      <c r="BK292" s="216">
        <f>ROUND(I292*H292,2)</f>
        <v>0</v>
      </c>
      <c r="BL292" s="25" t="s">
        <v>284</v>
      </c>
      <c r="BM292" s="25" t="s">
        <v>603</v>
      </c>
    </row>
    <row r="293" spans="2:65" s="1" customFormat="1" ht="54">
      <c r="B293" s="42"/>
      <c r="C293" s="64"/>
      <c r="D293" s="217" t="s">
        <v>146</v>
      </c>
      <c r="E293" s="64"/>
      <c r="F293" s="218" t="s">
        <v>604</v>
      </c>
      <c r="G293" s="64"/>
      <c r="H293" s="64"/>
      <c r="I293" s="173"/>
      <c r="J293" s="64"/>
      <c r="K293" s="64"/>
      <c r="L293" s="62"/>
      <c r="M293" s="219"/>
      <c r="N293" s="43"/>
      <c r="O293" s="43"/>
      <c r="P293" s="43"/>
      <c r="Q293" s="43"/>
      <c r="R293" s="43"/>
      <c r="S293" s="43"/>
      <c r="T293" s="79"/>
      <c r="AT293" s="25" t="s">
        <v>146</v>
      </c>
      <c r="AU293" s="25" t="s">
        <v>85</v>
      </c>
    </row>
    <row r="294" spans="2:65" s="13" customFormat="1" ht="13.5">
      <c r="B294" s="231"/>
      <c r="C294" s="232"/>
      <c r="D294" s="217" t="s">
        <v>148</v>
      </c>
      <c r="E294" s="243" t="s">
        <v>23</v>
      </c>
      <c r="F294" s="244" t="s">
        <v>605</v>
      </c>
      <c r="G294" s="232"/>
      <c r="H294" s="245">
        <v>4.2</v>
      </c>
      <c r="I294" s="237"/>
      <c r="J294" s="232"/>
      <c r="K294" s="232"/>
      <c r="L294" s="238"/>
      <c r="M294" s="239"/>
      <c r="N294" s="240"/>
      <c r="O294" s="240"/>
      <c r="P294" s="240"/>
      <c r="Q294" s="240"/>
      <c r="R294" s="240"/>
      <c r="S294" s="240"/>
      <c r="T294" s="241"/>
      <c r="AT294" s="242" t="s">
        <v>148</v>
      </c>
      <c r="AU294" s="242" t="s">
        <v>85</v>
      </c>
      <c r="AV294" s="13" t="s">
        <v>85</v>
      </c>
      <c r="AW294" s="13" t="s">
        <v>40</v>
      </c>
      <c r="AX294" s="13" t="s">
        <v>76</v>
      </c>
      <c r="AY294" s="242" t="s">
        <v>138</v>
      </c>
    </row>
    <row r="295" spans="2:65" s="14" customFormat="1" ht="13.5">
      <c r="B295" s="246"/>
      <c r="C295" s="247"/>
      <c r="D295" s="217" t="s">
        <v>148</v>
      </c>
      <c r="E295" s="258" t="s">
        <v>23</v>
      </c>
      <c r="F295" s="259" t="s">
        <v>159</v>
      </c>
      <c r="G295" s="247"/>
      <c r="H295" s="260">
        <v>4.2</v>
      </c>
      <c r="I295" s="251"/>
      <c r="J295" s="247"/>
      <c r="K295" s="247"/>
      <c r="L295" s="252"/>
      <c r="M295" s="253"/>
      <c r="N295" s="254"/>
      <c r="O295" s="254"/>
      <c r="P295" s="254"/>
      <c r="Q295" s="254"/>
      <c r="R295" s="254"/>
      <c r="S295" s="254"/>
      <c r="T295" s="255"/>
      <c r="AT295" s="256" t="s">
        <v>148</v>
      </c>
      <c r="AU295" s="256" t="s">
        <v>85</v>
      </c>
      <c r="AV295" s="14" t="s">
        <v>95</v>
      </c>
      <c r="AW295" s="14" t="s">
        <v>40</v>
      </c>
      <c r="AX295" s="14" t="s">
        <v>83</v>
      </c>
      <c r="AY295" s="256" t="s">
        <v>138</v>
      </c>
    </row>
    <row r="296" spans="2:65" s="11" customFormat="1" ht="37.35" customHeight="1">
      <c r="B296" s="188"/>
      <c r="C296" s="189"/>
      <c r="D296" s="190" t="s">
        <v>75</v>
      </c>
      <c r="E296" s="191" t="s">
        <v>246</v>
      </c>
      <c r="F296" s="191" t="s">
        <v>606</v>
      </c>
      <c r="G296" s="189"/>
      <c r="H296" s="189"/>
      <c r="I296" s="192"/>
      <c r="J296" s="193">
        <f>BK296</f>
        <v>0</v>
      </c>
      <c r="K296" s="189"/>
      <c r="L296" s="194"/>
      <c r="M296" s="195"/>
      <c r="N296" s="196"/>
      <c r="O296" s="196"/>
      <c r="P296" s="197">
        <f>P297</f>
        <v>0</v>
      </c>
      <c r="Q296" s="196"/>
      <c r="R296" s="197">
        <f>R297</f>
        <v>0.15044399999999999</v>
      </c>
      <c r="S296" s="196"/>
      <c r="T296" s="198">
        <f>T297</f>
        <v>0</v>
      </c>
      <c r="AR296" s="199" t="s">
        <v>92</v>
      </c>
      <c r="AT296" s="200" t="s">
        <v>75</v>
      </c>
      <c r="AU296" s="200" t="s">
        <v>76</v>
      </c>
      <c r="AY296" s="199" t="s">
        <v>138</v>
      </c>
      <c r="BK296" s="201">
        <f>BK297</f>
        <v>0</v>
      </c>
    </row>
    <row r="297" spans="2:65" s="11" customFormat="1" ht="19.899999999999999" customHeight="1">
      <c r="B297" s="188"/>
      <c r="C297" s="189"/>
      <c r="D297" s="202" t="s">
        <v>75</v>
      </c>
      <c r="E297" s="203" t="s">
        <v>607</v>
      </c>
      <c r="F297" s="203" t="s">
        <v>608</v>
      </c>
      <c r="G297" s="189"/>
      <c r="H297" s="189"/>
      <c r="I297" s="192"/>
      <c r="J297" s="204">
        <f>BK297</f>
        <v>0</v>
      </c>
      <c r="K297" s="189"/>
      <c r="L297" s="194"/>
      <c r="M297" s="195"/>
      <c r="N297" s="196"/>
      <c r="O297" s="196"/>
      <c r="P297" s="197">
        <f>SUM(P298:P305)</f>
        <v>0</v>
      </c>
      <c r="Q297" s="196"/>
      <c r="R297" s="197">
        <f>SUM(R298:R305)</f>
        <v>0.15044399999999999</v>
      </c>
      <c r="S297" s="196"/>
      <c r="T297" s="198">
        <f>SUM(T298:T305)</f>
        <v>0</v>
      </c>
      <c r="AR297" s="199" t="s">
        <v>92</v>
      </c>
      <c r="AT297" s="200" t="s">
        <v>75</v>
      </c>
      <c r="AU297" s="200" t="s">
        <v>83</v>
      </c>
      <c r="AY297" s="199" t="s">
        <v>138</v>
      </c>
      <c r="BK297" s="201">
        <f>SUM(BK298:BK305)</f>
        <v>0</v>
      </c>
    </row>
    <row r="298" spans="2:65" s="1" customFormat="1" ht="22.5" customHeight="1">
      <c r="B298" s="42"/>
      <c r="C298" s="205" t="s">
        <v>609</v>
      </c>
      <c r="D298" s="205" t="s">
        <v>140</v>
      </c>
      <c r="E298" s="206" t="s">
        <v>610</v>
      </c>
      <c r="F298" s="207" t="s">
        <v>611</v>
      </c>
      <c r="G298" s="208" t="s">
        <v>246</v>
      </c>
      <c r="H298" s="209">
        <v>2.1</v>
      </c>
      <c r="I298" s="210"/>
      <c r="J298" s="211">
        <f>ROUND(I298*H298,2)</f>
        <v>0</v>
      </c>
      <c r="K298" s="207" t="s">
        <v>144</v>
      </c>
      <c r="L298" s="62"/>
      <c r="M298" s="212" t="s">
        <v>23</v>
      </c>
      <c r="N298" s="213" t="s">
        <v>47</v>
      </c>
      <c r="O298" s="43"/>
      <c r="P298" s="214">
        <f>O298*H298</f>
        <v>0</v>
      </c>
      <c r="Q298" s="214">
        <v>9.2399999999999999E-3</v>
      </c>
      <c r="R298" s="214">
        <f>Q298*H298</f>
        <v>1.9404000000000001E-2</v>
      </c>
      <c r="S298" s="214">
        <v>0</v>
      </c>
      <c r="T298" s="215">
        <f>S298*H298</f>
        <v>0</v>
      </c>
      <c r="AR298" s="25" t="s">
        <v>444</v>
      </c>
      <c r="AT298" s="25" t="s">
        <v>140</v>
      </c>
      <c r="AU298" s="25" t="s">
        <v>85</v>
      </c>
      <c r="AY298" s="25" t="s">
        <v>138</v>
      </c>
      <c r="BE298" s="216">
        <f>IF(N298="základní",J298,0)</f>
        <v>0</v>
      </c>
      <c r="BF298" s="216">
        <f>IF(N298="snížená",J298,0)</f>
        <v>0</v>
      </c>
      <c r="BG298" s="216">
        <f>IF(N298="zákl. přenesená",J298,0)</f>
        <v>0</v>
      </c>
      <c r="BH298" s="216">
        <f>IF(N298="sníž. přenesená",J298,0)</f>
        <v>0</v>
      </c>
      <c r="BI298" s="216">
        <f>IF(N298="nulová",J298,0)</f>
        <v>0</v>
      </c>
      <c r="BJ298" s="25" t="s">
        <v>83</v>
      </c>
      <c r="BK298" s="216">
        <f>ROUND(I298*H298,2)</f>
        <v>0</v>
      </c>
      <c r="BL298" s="25" t="s">
        <v>444</v>
      </c>
      <c r="BM298" s="25" t="s">
        <v>612</v>
      </c>
    </row>
    <row r="299" spans="2:65" s="1" customFormat="1" ht="108">
      <c r="B299" s="42"/>
      <c r="C299" s="64"/>
      <c r="D299" s="217" t="s">
        <v>146</v>
      </c>
      <c r="E299" s="64"/>
      <c r="F299" s="218" t="s">
        <v>613</v>
      </c>
      <c r="G299" s="64"/>
      <c r="H299" s="64"/>
      <c r="I299" s="173"/>
      <c r="J299" s="64"/>
      <c r="K299" s="64"/>
      <c r="L299" s="62"/>
      <c r="M299" s="219"/>
      <c r="N299" s="43"/>
      <c r="O299" s="43"/>
      <c r="P299" s="43"/>
      <c r="Q299" s="43"/>
      <c r="R299" s="43"/>
      <c r="S299" s="43"/>
      <c r="T299" s="79"/>
      <c r="AT299" s="25" t="s">
        <v>146</v>
      </c>
      <c r="AU299" s="25" t="s">
        <v>85</v>
      </c>
    </row>
    <row r="300" spans="2:65" s="1" customFormat="1" ht="27">
      <c r="B300" s="42"/>
      <c r="C300" s="64"/>
      <c r="D300" s="217" t="s">
        <v>361</v>
      </c>
      <c r="E300" s="64"/>
      <c r="F300" s="218" t="s">
        <v>614</v>
      </c>
      <c r="G300" s="64"/>
      <c r="H300" s="64"/>
      <c r="I300" s="173"/>
      <c r="J300" s="64"/>
      <c r="K300" s="64"/>
      <c r="L300" s="62"/>
      <c r="M300" s="219"/>
      <c r="N300" s="43"/>
      <c r="O300" s="43"/>
      <c r="P300" s="43"/>
      <c r="Q300" s="43"/>
      <c r="R300" s="43"/>
      <c r="S300" s="43"/>
      <c r="T300" s="79"/>
      <c r="AT300" s="25" t="s">
        <v>361</v>
      </c>
      <c r="AU300" s="25" t="s">
        <v>85</v>
      </c>
    </row>
    <row r="301" spans="2:65" s="13" customFormat="1" ht="13.5">
      <c r="B301" s="231"/>
      <c r="C301" s="232"/>
      <c r="D301" s="217" t="s">
        <v>148</v>
      </c>
      <c r="E301" s="243" t="s">
        <v>23</v>
      </c>
      <c r="F301" s="244" t="s">
        <v>615</v>
      </c>
      <c r="G301" s="232"/>
      <c r="H301" s="245">
        <v>2.1</v>
      </c>
      <c r="I301" s="237"/>
      <c r="J301" s="232"/>
      <c r="K301" s="232"/>
      <c r="L301" s="238"/>
      <c r="M301" s="239"/>
      <c r="N301" s="240"/>
      <c r="O301" s="240"/>
      <c r="P301" s="240"/>
      <c r="Q301" s="240"/>
      <c r="R301" s="240"/>
      <c r="S301" s="240"/>
      <c r="T301" s="241"/>
      <c r="AT301" s="242" t="s">
        <v>148</v>
      </c>
      <c r="AU301" s="242" t="s">
        <v>85</v>
      </c>
      <c r="AV301" s="13" t="s">
        <v>85</v>
      </c>
      <c r="AW301" s="13" t="s">
        <v>40</v>
      </c>
      <c r="AX301" s="13" t="s">
        <v>76</v>
      </c>
      <c r="AY301" s="242" t="s">
        <v>138</v>
      </c>
    </row>
    <row r="302" spans="2:65" s="14" customFormat="1" ht="13.5">
      <c r="B302" s="246"/>
      <c r="C302" s="247"/>
      <c r="D302" s="233" t="s">
        <v>148</v>
      </c>
      <c r="E302" s="248" t="s">
        <v>23</v>
      </c>
      <c r="F302" s="249" t="s">
        <v>159</v>
      </c>
      <c r="G302" s="247"/>
      <c r="H302" s="250">
        <v>2.1</v>
      </c>
      <c r="I302" s="251"/>
      <c r="J302" s="247"/>
      <c r="K302" s="247"/>
      <c r="L302" s="252"/>
      <c r="M302" s="253"/>
      <c r="N302" s="254"/>
      <c r="O302" s="254"/>
      <c r="P302" s="254"/>
      <c r="Q302" s="254"/>
      <c r="R302" s="254"/>
      <c r="S302" s="254"/>
      <c r="T302" s="255"/>
      <c r="AT302" s="256" t="s">
        <v>148</v>
      </c>
      <c r="AU302" s="256" t="s">
        <v>85</v>
      </c>
      <c r="AV302" s="14" t="s">
        <v>95</v>
      </c>
      <c r="AW302" s="14" t="s">
        <v>40</v>
      </c>
      <c r="AX302" s="14" t="s">
        <v>83</v>
      </c>
      <c r="AY302" s="256" t="s">
        <v>138</v>
      </c>
    </row>
    <row r="303" spans="2:65" s="1" customFormat="1" ht="22.5" customHeight="1">
      <c r="B303" s="42"/>
      <c r="C303" s="264" t="s">
        <v>616</v>
      </c>
      <c r="D303" s="264" t="s">
        <v>246</v>
      </c>
      <c r="E303" s="265" t="s">
        <v>617</v>
      </c>
      <c r="F303" s="266" t="s">
        <v>618</v>
      </c>
      <c r="G303" s="267" t="s">
        <v>220</v>
      </c>
      <c r="H303" s="268">
        <v>2.1</v>
      </c>
      <c r="I303" s="269"/>
      <c r="J303" s="270">
        <f>ROUND(I303*H303,2)</f>
        <v>0</v>
      </c>
      <c r="K303" s="266" t="s">
        <v>144</v>
      </c>
      <c r="L303" s="271"/>
      <c r="M303" s="272" t="s">
        <v>23</v>
      </c>
      <c r="N303" s="273" t="s">
        <v>47</v>
      </c>
      <c r="O303" s="43"/>
      <c r="P303" s="214">
        <f>O303*H303</f>
        <v>0</v>
      </c>
      <c r="Q303" s="214">
        <v>6.2399999999999997E-2</v>
      </c>
      <c r="R303" s="214">
        <f>Q303*H303</f>
        <v>0.13103999999999999</v>
      </c>
      <c r="S303" s="214">
        <v>0</v>
      </c>
      <c r="T303" s="215">
        <f>S303*H303</f>
        <v>0</v>
      </c>
      <c r="AR303" s="25" t="s">
        <v>619</v>
      </c>
      <c r="AT303" s="25" t="s">
        <v>246</v>
      </c>
      <c r="AU303" s="25" t="s">
        <v>85</v>
      </c>
      <c r="AY303" s="25" t="s">
        <v>138</v>
      </c>
      <c r="BE303" s="216">
        <f>IF(N303="základní",J303,0)</f>
        <v>0</v>
      </c>
      <c r="BF303" s="216">
        <f>IF(N303="snížená",J303,0)</f>
        <v>0</v>
      </c>
      <c r="BG303" s="216">
        <f>IF(N303="zákl. přenesená",J303,0)</f>
        <v>0</v>
      </c>
      <c r="BH303" s="216">
        <f>IF(N303="sníž. přenesená",J303,0)</f>
        <v>0</v>
      </c>
      <c r="BI303" s="216">
        <f>IF(N303="nulová",J303,0)</f>
        <v>0</v>
      </c>
      <c r="BJ303" s="25" t="s">
        <v>83</v>
      </c>
      <c r="BK303" s="216">
        <f>ROUND(I303*H303,2)</f>
        <v>0</v>
      </c>
      <c r="BL303" s="25" t="s">
        <v>444</v>
      </c>
      <c r="BM303" s="25" t="s">
        <v>620</v>
      </c>
    </row>
    <row r="304" spans="2:65" s="13" customFormat="1" ht="13.5">
      <c r="B304" s="231"/>
      <c r="C304" s="232"/>
      <c r="D304" s="217" t="s">
        <v>148</v>
      </c>
      <c r="E304" s="243" t="s">
        <v>23</v>
      </c>
      <c r="F304" s="244" t="s">
        <v>615</v>
      </c>
      <c r="G304" s="232"/>
      <c r="H304" s="245">
        <v>2.1</v>
      </c>
      <c r="I304" s="237"/>
      <c r="J304" s="232"/>
      <c r="K304" s="232"/>
      <c r="L304" s="238"/>
      <c r="M304" s="239"/>
      <c r="N304" s="240"/>
      <c r="O304" s="240"/>
      <c r="P304" s="240"/>
      <c r="Q304" s="240"/>
      <c r="R304" s="240"/>
      <c r="S304" s="240"/>
      <c r="T304" s="241"/>
      <c r="AT304" s="242" t="s">
        <v>148</v>
      </c>
      <c r="AU304" s="242" t="s">
        <v>85</v>
      </c>
      <c r="AV304" s="13" t="s">
        <v>85</v>
      </c>
      <c r="AW304" s="13" t="s">
        <v>40</v>
      </c>
      <c r="AX304" s="13" t="s">
        <v>76</v>
      </c>
      <c r="AY304" s="242" t="s">
        <v>138</v>
      </c>
    </row>
    <row r="305" spans="2:51" s="14" customFormat="1" ht="13.5">
      <c r="B305" s="246"/>
      <c r="C305" s="247"/>
      <c r="D305" s="217" t="s">
        <v>148</v>
      </c>
      <c r="E305" s="258" t="s">
        <v>23</v>
      </c>
      <c r="F305" s="259" t="s">
        <v>159</v>
      </c>
      <c r="G305" s="247"/>
      <c r="H305" s="260">
        <v>2.1</v>
      </c>
      <c r="I305" s="251"/>
      <c r="J305" s="247"/>
      <c r="K305" s="247"/>
      <c r="L305" s="252"/>
      <c r="M305" s="261"/>
      <c r="N305" s="262"/>
      <c r="O305" s="262"/>
      <c r="P305" s="262"/>
      <c r="Q305" s="262"/>
      <c r="R305" s="262"/>
      <c r="S305" s="262"/>
      <c r="T305" s="263"/>
      <c r="AT305" s="256" t="s">
        <v>148</v>
      </c>
      <c r="AU305" s="256" t="s">
        <v>85</v>
      </c>
      <c r="AV305" s="14" t="s">
        <v>95</v>
      </c>
      <c r="AW305" s="14" t="s">
        <v>40</v>
      </c>
      <c r="AX305" s="14" t="s">
        <v>83</v>
      </c>
      <c r="AY305" s="256" t="s">
        <v>138</v>
      </c>
    </row>
    <row r="306" spans="2:51" s="1" customFormat="1" ht="6.95" customHeight="1">
      <c r="B306" s="57"/>
      <c r="C306" s="58"/>
      <c r="D306" s="58"/>
      <c r="E306" s="58"/>
      <c r="F306" s="58"/>
      <c r="G306" s="58"/>
      <c r="H306" s="58"/>
      <c r="I306" s="149"/>
      <c r="J306" s="58"/>
      <c r="K306" s="58"/>
      <c r="L306" s="62"/>
    </row>
  </sheetData>
  <sheetProtection algorithmName="SHA-512" hashValue="90s5aGujy4HlBk/2z9dOwY/O6rBpk6dlWvoKXVPicy7YfMbk0ygqNj3CmkKpB3yWhzv46e7naludhNBQ8UU/zw==" saltValue="nwVWnBlUMQj44WWalijmKA==" spinCount="100000" sheet="1" objects="1" scenarios="1" formatCells="0" formatColumns="0" formatRows="0" sort="0" autoFilter="0"/>
  <autoFilter ref="C90:K305"/>
  <mergeCells count="12">
    <mergeCell ref="G1:H1"/>
    <mergeCell ref="L2:V2"/>
    <mergeCell ref="E49:H49"/>
    <mergeCell ref="E51:H51"/>
    <mergeCell ref="E79:H79"/>
    <mergeCell ref="E81:H81"/>
    <mergeCell ref="E83:H83"/>
    <mergeCell ref="E7:H7"/>
    <mergeCell ref="E9:H9"/>
    <mergeCell ref="E11:H11"/>
    <mergeCell ref="E26:H26"/>
    <mergeCell ref="E47:H47"/>
  </mergeCells>
  <hyperlinks>
    <hyperlink ref="F1:G1" location="C2" display="1) Krycí list soupisu"/>
    <hyperlink ref="G1:H1" location="C58"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69"/>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101</v>
      </c>
      <c r="G1" s="421" t="s">
        <v>102</v>
      </c>
      <c r="H1" s="421"/>
      <c r="I1" s="125"/>
      <c r="J1" s="124" t="s">
        <v>103</v>
      </c>
      <c r="K1" s="123" t="s">
        <v>104</v>
      </c>
      <c r="L1" s="124" t="s">
        <v>105</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94</v>
      </c>
      <c r="AZ2" s="277" t="s">
        <v>621</v>
      </c>
      <c r="BA2" s="277" t="s">
        <v>621</v>
      </c>
      <c r="BB2" s="277" t="s">
        <v>23</v>
      </c>
      <c r="BC2" s="277" t="s">
        <v>622</v>
      </c>
      <c r="BD2" s="277" t="s">
        <v>85</v>
      </c>
    </row>
    <row r="3" spans="1:70" ht="6.95" customHeight="1">
      <c r="B3" s="26"/>
      <c r="C3" s="27"/>
      <c r="D3" s="27"/>
      <c r="E3" s="27"/>
      <c r="F3" s="27"/>
      <c r="G3" s="27"/>
      <c r="H3" s="27"/>
      <c r="I3" s="126"/>
      <c r="J3" s="27"/>
      <c r="K3" s="28"/>
      <c r="AT3" s="25" t="s">
        <v>85</v>
      </c>
      <c r="AZ3" s="277" t="s">
        <v>623</v>
      </c>
      <c r="BA3" s="277" t="s">
        <v>623</v>
      </c>
      <c r="BB3" s="277" t="s">
        <v>23</v>
      </c>
      <c r="BC3" s="277" t="s">
        <v>624</v>
      </c>
      <c r="BD3" s="277" t="s">
        <v>85</v>
      </c>
    </row>
    <row r="4" spans="1:70" ht="36.950000000000003" customHeight="1">
      <c r="B4" s="29"/>
      <c r="C4" s="30"/>
      <c r="D4" s="31" t="s">
        <v>106</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Oprava opěrné zídky v areálu DDM</v>
      </c>
      <c r="F7" s="415"/>
      <c r="G7" s="415"/>
      <c r="H7" s="415"/>
      <c r="I7" s="127"/>
      <c r="J7" s="30"/>
      <c r="K7" s="32"/>
    </row>
    <row r="8" spans="1:70">
      <c r="B8" s="29"/>
      <c r="C8" s="30"/>
      <c r="D8" s="38" t="s">
        <v>107</v>
      </c>
      <c r="E8" s="30"/>
      <c r="F8" s="30"/>
      <c r="G8" s="30"/>
      <c r="H8" s="30"/>
      <c r="I8" s="127"/>
      <c r="J8" s="30"/>
      <c r="K8" s="32"/>
    </row>
    <row r="9" spans="1:70" s="1" customFormat="1" ht="22.5" customHeight="1">
      <c r="B9" s="42"/>
      <c r="C9" s="43"/>
      <c r="D9" s="43"/>
      <c r="E9" s="414" t="s">
        <v>108</v>
      </c>
      <c r="F9" s="416"/>
      <c r="G9" s="416"/>
      <c r="H9" s="416"/>
      <c r="I9" s="128"/>
      <c r="J9" s="43"/>
      <c r="K9" s="46"/>
    </row>
    <row r="10" spans="1:70" s="1" customFormat="1">
      <c r="B10" s="42"/>
      <c r="C10" s="43"/>
      <c r="D10" s="38" t="s">
        <v>109</v>
      </c>
      <c r="E10" s="43"/>
      <c r="F10" s="43"/>
      <c r="G10" s="43"/>
      <c r="H10" s="43"/>
      <c r="I10" s="128"/>
      <c r="J10" s="43"/>
      <c r="K10" s="46"/>
    </row>
    <row r="11" spans="1:70" s="1" customFormat="1" ht="36.950000000000003" customHeight="1">
      <c r="B11" s="42"/>
      <c r="C11" s="43"/>
      <c r="D11" s="43"/>
      <c r="E11" s="417" t="s">
        <v>625</v>
      </c>
      <c r="F11" s="416"/>
      <c r="G11" s="416"/>
      <c r="H11" s="416"/>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23</v>
      </c>
      <c r="K13" s="46"/>
    </row>
    <row r="14" spans="1:70" s="1" customFormat="1" ht="14.45" customHeight="1">
      <c r="B14" s="42"/>
      <c r="C14" s="43"/>
      <c r="D14" s="38" t="s">
        <v>24</v>
      </c>
      <c r="E14" s="43"/>
      <c r="F14" s="36" t="s">
        <v>25</v>
      </c>
      <c r="G14" s="43"/>
      <c r="H14" s="43"/>
      <c r="I14" s="129" t="s">
        <v>26</v>
      </c>
      <c r="J14" s="130" t="str">
        <f>'Rekapitulace stavby'!AN8</f>
        <v>20. 6. 2020</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28</v>
      </c>
      <c r="E16" s="43"/>
      <c r="F16" s="43"/>
      <c r="G16" s="43"/>
      <c r="H16" s="43"/>
      <c r="I16" s="129" t="s">
        <v>29</v>
      </c>
      <c r="J16" s="36" t="s">
        <v>30</v>
      </c>
      <c r="K16" s="46"/>
    </row>
    <row r="17" spans="2:11" s="1" customFormat="1" ht="18" customHeight="1">
      <c r="B17" s="42"/>
      <c r="C17" s="43"/>
      <c r="D17" s="43"/>
      <c r="E17" s="36" t="s">
        <v>31</v>
      </c>
      <c r="F17" s="43"/>
      <c r="G17" s="43"/>
      <c r="H17" s="43"/>
      <c r="I17" s="129" t="s">
        <v>32</v>
      </c>
      <c r="J17" s="36" t="s">
        <v>33</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34</v>
      </c>
      <c r="E19" s="43"/>
      <c r="F19" s="43"/>
      <c r="G19" s="43"/>
      <c r="H19" s="43"/>
      <c r="I19" s="129" t="s">
        <v>29</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32</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36</v>
      </c>
      <c r="E22" s="43"/>
      <c r="F22" s="43"/>
      <c r="G22" s="43"/>
      <c r="H22" s="43"/>
      <c r="I22" s="129" t="s">
        <v>29</v>
      </c>
      <c r="J22" s="36" t="s">
        <v>37</v>
      </c>
      <c r="K22" s="46"/>
    </row>
    <row r="23" spans="2:11" s="1" customFormat="1" ht="18" customHeight="1">
      <c r="B23" s="42"/>
      <c r="C23" s="43"/>
      <c r="D23" s="43"/>
      <c r="E23" s="36" t="s">
        <v>38</v>
      </c>
      <c r="F23" s="43"/>
      <c r="G23" s="43"/>
      <c r="H23" s="43"/>
      <c r="I23" s="129" t="s">
        <v>32</v>
      </c>
      <c r="J23" s="36" t="s">
        <v>39</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41</v>
      </c>
      <c r="E25" s="43"/>
      <c r="F25" s="43"/>
      <c r="G25" s="43"/>
      <c r="H25" s="43"/>
      <c r="I25" s="128"/>
      <c r="J25" s="43"/>
      <c r="K25" s="46"/>
    </row>
    <row r="26" spans="2:11" s="7" customFormat="1" ht="22.5" customHeight="1">
      <c r="B26" s="131"/>
      <c r="C26" s="132"/>
      <c r="D26" s="132"/>
      <c r="E26" s="379" t="s">
        <v>23</v>
      </c>
      <c r="F26" s="379"/>
      <c r="G26" s="379"/>
      <c r="H26" s="379"/>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42</v>
      </c>
      <c r="E29" s="43"/>
      <c r="F29" s="43"/>
      <c r="G29" s="43"/>
      <c r="H29" s="43"/>
      <c r="I29" s="128"/>
      <c r="J29" s="138">
        <f>ROUND(J91,2)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44</v>
      </c>
      <c r="G31" s="43"/>
      <c r="H31" s="43"/>
      <c r="I31" s="139" t="s">
        <v>43</v>
      </c>
      <c r="J31" s="47" t="s">
        <v>45</v>
      </c>
      <c r="K31" s="46"/>
    </row>
    <row r="32" spans="2:11" s="1" customFormat="1" ht="14.45" customHeight="1">
      <c r="B32" s="42"/>
      <c r="C32" s="43"/>
      <c r="D32" s="50" t="s">
        <v>46</v>
      </c>
      <c r="E32" s="50" t="s">
        <v>47</v>
      </c>
      <c r="F32" s="140">
        <f>ROUND(SUM(BE91:BE468), 2)</f>
        <v>0</v>
      </c>
      <c r="G32" s="43"/>
      <c r="H32" s="43"/>
      <c r="I32" s="141">
        <v>0.21</v>
      </c>
      <c r="J32" s="140">
        <f>ROUND(ROUND((SUM(BE91:BE468)), 2)*I32, 2)</f>
        <v>0</v>
      </c>
      <c r="K32" s="46"/>
    </row>
    <row r="33" spans="2:11" s="1" customFormat="1" ht="14.45" customHeight="1">
      <c r="B33" s="42"/>
      <c r="C33" s="43"/>
      <c r="D33" s="43"/>
      <c r="E33" s="50" t="s">
        <v>48</v>
      </c>
      <c r="F33" s="140">
        <f>ROUND(SUM(BF91:BF468), 2)</f>
        <v>0</v>
      </c>
      <c r="G33" s="43"/>
      <c r="H33" s="43"/>
      <c r="I33" s="141">
        <v>0.15</v>
      </c>
      <c r="J33" s="140">
        <f>ROUND(ROUND((SUM(BF91:BF468)), 2)*I33, 2)</f>
        <v>0</v>
      </c>
      <c r="K33" s="46"/>
    </row>
    <row r="34" spans="2:11" s="1" customFormat="1" ht="14.45" hidden="1" customHeight="1">
      <c r="B34" s="42"/>
      <c r="C34" s="43"/>
      <c r="D34" s="43"/>
      <c r="E34" s="50" t="s">
        <v>49</v>
      </c>
      <c r="F34" s="140">
        <f>ROUND(SUM(BG91:BG468), 2)</f>
        <v>0</v>
      </c>
      <c r="G34" s="43"/>
      <c r="H34" s="43"/>
      <c r="I34" s="141">
        <v>0.21</v>
      </c>
      <c r="J34" s="140">
        <v>0</v>
      </c>
      <c r="K34" s="46"/>
    </row>
    <row r="35" spans="2:11" s="1" customFormat="1" ht="14.45" hidden="1" customHeight="1">
      <c r="B35" s="42"/>
      <c r="C35" s="43"/>
      <c r="D35" s="43"/>
      <c r="E35" s="50" t="s">
        <v>50</v>
      </c>
      <c r="F35" s="140">
        <f>ROUND(SUM(BH91:BH468), 2)</f>
        <v>0</v>
      </c>
      <c r="G35" s="43"/>
      <c r="H35" s="43"/>
      <c r="I35" s="141">
        <v>0.15</v>
      </c>
      <c r="J35" s="140">
        <v>0</v>
      </c>
      <c r="K35" s="46"/>
    </row>
    <row r="36" spans="2:11" s="1" customFormat="1" ht="14.45" hidden="1" customHeight="1">
      <c r="B36" s="42"/>
      <c r="C36" s="43"/>
      <c r="D36" s="43"/>
      <c r="E36" s="50" t="s">
        <v>51</v>
      </c>
      <c r="F36" s="140">
        <f>ROUND(SUM(BI91:BI468),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52</v>
      </c>
      <c r="E38" s="80"/>
      <c r="F38" s="80"/>
      <c r="G38" s="144" t="s">
        <v>53</v>
      </c>
      <c r="H38" s="145" t="s">
        <v>54</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111</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4" t="str">
        <f>E7</f>
        <v>Oprava opěrné zídky v areálu DDM</v>
      </c>
      <c r="F47" s="415"/>
      <c r="G47" s="415"/>
      <c r="H47" s="415"/>
      <c r="I47" s="128"/>
      <c r="J47" s="43"/>
      <c r="K47" s="46"/>
    </row>
    <row r="48" spans="2:11">
      <c r="B48" s="29"/>
      <c r="C48" s="38" t="s">
        <v>107</v>
      </c>
      <c r="D48" s="30"/>
      <c r="E48" s="30"/>
      <c r="F48" s="30"/>
      <c r="G48" s="30"/>
      <c r="H48" s="30"/>
      <c r="I48" s="127"/>
      <c r="J48" s="30"/>
      <c r="K48" s="32"/>
    </row>
    <row r="49" spans="2:47" s="1" customFormat="1" ht="22.5" customHeight="1">
      <c r="B49" s="42"/>
      <c r="C49" s="43"/>
      <c r="D49" s="43"/>
      <c r="E49" s="414" t="s">
        <v>108</v>
      </c>
      <c r="F49" s="416"/>
      <c r="G49" s="416"/>
      <c r="H49" s="416"/>
      <c r="I49" s="128"/>
      <c r="J49" s="43"/>
      <c r="K49" s="46"/>
    </row>
    <row r="50" spans="2:47" s="1" customFormat="1" ht="14.45" customHeight="1">
      <c r="B50" s="42"/>
      <c r="C50" s="38" t="s">
        <v>109</v>
      </c>
      <c r="D50" s="43"/>
      <c r="E50" s="43"/>
      <c r="F50" s="43"/>
      <c r="G50" s="43"/>
      <c r="H50" s="43"/>
      <c r="I50" s="128"/>
      <c r="J50" s="43"/>
      <c r="K50" s="46"/>
    </row>
    <row r="51" spans="2:47" s="1" customFormat="1" ht="23.25" customHeight="1">
      <c r="B51" s="42"/>
      <c r="C51" s="43"/>
      <c r="D51" s="43"/>
      <c r="E51" s="417" t="str">
        <f>E11</f>
        <v>3 - opěrna zídka, schodiště</v>
      </c>
      <c r="F51" s="416"/>
      <c r="G51" s="416"/>
      <c r="H51" s="416"/>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24</v>
      </c>
      <c r="D53" s="43"/>
      <c r="E53" s="43"/>
      <c r="F53" s="36" t="str">
        <f>F14</f>
        <v>Šternberk</v>
      </c>
      <c r="G53" s="43"/>
      <c r="H53" s="43"/>
      <c r="I53" s="129" t="s">
        <v>26</v>
      </c>
      <c r="J53" s="130" t="str">
        <f>IF(J14="","",J14)</f>
        <v>20. 6. 2020</v>
      </c>
      <c r="K53" s="46"/>
    </row>
    <row r="54" spans="2:47" s="1" customFormat="1" ht="6.95" customHeight="1">
      <c r="B54" s="42"/>
      <c r="C54" s="43"/>
      <c r="D54" s="43"/>
      <c r="E54" s="43"/>
      <c r="F54" s="43"/>
      <c r="G54" s="43"/>
      <c r="H54" s="43"/>
      <c r="I54" s="128"/>
      <c r="J54" s="43"/>
      <c r="K54" s="46"/>
    </row>
    <row r="55" spans="2:47" s="1" customFormat="1">
      <c r="B55" s="42"/>
      <c r="C55" s="38" t="s">
        <v>28</v>
      </c>
      <c r="D55" s="43"/>
      <c r="E55" s="43"/>
      <c r="F55" s="36" t="str">
        <f>E17</f>
        <v>Město Šternberk</v>
      </c>
      <c r="G55" s="43"/>
      <c r="H55" s="43"/>
      <c r="I55" s="129" t="s">
        <v>36</v>
      </c>
      <c r="J55" s="36" t="str">
        <f>E23</f>
        <v>Ing.Arch. Jiří Kováříček</v>
      </c>
      <c r="K55" s="46"/>
    </row>
    <row r="56" spans="2:47" s="1" customFormat="1" ht="14.45" customHeight="1">
      <c r="B56" s="42"/>
      <c r="C56" s="38" t="s">
        <v>34</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112</v>
      </c>
      <c r="D58" s="142"/>
      <c r="E58" s="142"/>
      <c r="F58" s="142"/>
      <c r="G58" s="142"/>
      <c r="H58" s="142"/>
      <c r="I58" s="155"/>
      <c r="J58" s="156" t="s">
        <v>113</v>
      </c>
      <c r="K58" s="157"/>
    </row>
    <row r="59" spans="2:47" s="1" customFormat="1" ht="10.35" customHeight="1">
      <c r="B59" s="42"/>
      <c r="C59" s="43"/>
      <c r="D59" s="43"/>
      <c r="E59" s="43"/>
      <c r="F59" s="43"/>
      <c r="G59" s="43"/>
      <c r="H59" s="43"/>
      <c r="I59" s="128"/>
      <c r="J59" s="43"/>
      <c r="K59" s="46"/>
    </row>
    <row r="60" spans="2:47" s="1" customFormat="1" ht="29.25" customHeight="1">
      <c r="B60" s="42"/>
      <c r="C60" s="158" t="s">
        <v>114</v>
      </c>
      <c r="D60" s="43"/>
      <c r="E60" s="43"/>
      <c r="F60" s="43"/>
      <c r="G60" s="43"/>
      <c r="H60" s="43"/>
      <c r="I60" s="128"/>
      <c r="J60" s="138">
        <f>J91</f>
        <v>0</v>
      </c>
      <c r="K60" s="46"/>
      <c r="AU60" s="25" t="s">
        <v>115</v>
      </c>
    </row>
    <row r="61" spans="2:47" s="8" customFormat="1" ht="24.95" customHeight="1">
      <c r="B61" s="159"/>
      <c r="C61" s="160"/>
      <c r="D61" s="161" t="s">
        <v>116</v>
      </c>
      <c r="E61" s="162"/>
      <c r="F61" s="162"/>
      <c r="G61" s="162"/>
      <c r="H61" s="162"/>
      <c r="I61" s="163"/>
      <c r="J61" s="164">
        <f>J92</f>
        <v>0</v>
      </c>
      <c r="K61" s="165"/>
    </row>
    <row r="62" spans="2:47" s="9" customFormat="1" ht="19.899999999999999" customHeight="1">
      <c r="B62" s="166"/>
      <c r="C62" s="167"/>
      <c r="D62" s="168" t="s">
        <v>117</v>
      </c>
      <c r="E62" s="169"/>
      <c r="F62" s="169"/>
      <c r="G62" s="169"/>
      <c r="H62" s="169"/>
      <c r="I62" s="170"/>
      <c r="J62" s="171">
        <f>J93</f>
        <v>0</v>
      </c>
      <c r="K62" s="172"/>
    </row>
    <row r="63" spans="2:47" s="9" customFormat="1" ht="19.899999999999999" customHeight="1">
      <c r="B63" s="166"/>
      <c r="C63" s="167"/>
      <c r="D63" s="168" t="s">
        <v>118</v>
      </c>
      <c r="E63" s="169"/>
      <c r="F63" s="169"/>
      <c r="G63" s="169"/>
      <c r="H63" s="169"/>
      <c r="I63" s="170"/>
      <c r="J63" s="171">
        <f>J186</f>
        <v>0</v>
      </c>
      <c r="K63" s="172"/>
    </row>
    <row r="64" spans="2:47" s="9" customFormat="1" ht="19.899999999999999" customHeight="1">
      <c r="B64" s="166"/>
      <c r="C64" s="167"/>
      <c r="D64" s="168" t="s">
        <v>626</v>
      </c>
      <c r="E64" s="169"/>
      <c r="F64" s="169"/>
      <c r="G64" s="169"/>
      <c r="H64" s="169"/>
      <c r="I64" s="170"/>
      <c r="J64" s="171">
        <f>J241</f>
        <v>0</v>
      </c>
      <c r="K64" s="172"/>
    </row>
    <row r="65" spans="2:12" s="9" customFormat="1" ht="19.899999999999999" customHeight="1">
      <c r="B65" s="166"/>
      <c r="C65" s="167"/>
      <c r="D65" s="168" t="s">
        <v>627</v>
      </c>
      <c r="E65" s="169"/>
      <c r="F65" s="169"/>
      <c r="G65" s="169"/>
      <c r="H65" s="169"/>
      <c r="I65" s="170"/>
      <c r="J65" s="171">
        <f>J305</f>
        <v>0</v>
      </c>
      <c r="K65" s="172"/>
    </row>
    <row r="66" spans="2:12" s="9" customFormat="1" ht="19.899999999999999" customHeight="1">
      <c r="B66" s="166"/>
      <c r="C66" s="167"/>
      <c r="D66" s="168" t="s">
        <v>119</v>
      </c>
      <c r="E66" s="169"/>
      <c r="F66" s="169"/>
      <c r="G66" s="169"/>
      <c r="H66" s="169"/>
      <c r="I66" s="170"/>
      <c r="J66" s="171">
        <f>J317</f>
        <v>0</v>
      </c>
      <c r="K66" s="172"/>
    </row>
    <row r="67" spans="2:12" s="8" customFormat="1" ht="24.95" customHeight="1">
      <c r="B67" s="159"/>
      <c r="C67" s="160"/>
      <c r="D67" s="161" t="s">
        <v>120</v>
      </c>
      <c r="E67" s="162"/>
      <c r="F67" s="162"/>
      <c r="G67" s="162"/>
      <c r="H67" s="162"/>
      <c r="I67" s="163"/>
      <c r="J67" s="164">
        <f>J365</f>
        <v>0</v>
      </c>
      <c r="K67" s="165"/>
    </row>
    <row r="68" spans="2:12" s="9" customFormat="1" ht="19.899999999999999" customHeight="1">
      <c r="B68" s="166"/>
      <c r="C68" s="167"/>
      <c r="D68" s="168" t="s">
        <v>628</v>
      </c>
      <c r="E68" s="169"/>
      <c r="F68" s="169"/>
      <c r="G68" s="169"/>
      <c r="H68" s="169"/>
      <c r="I68" s="170"/>
      <c r="J68" s="171">
        <f>J366</f>
        <v>0</v>
      </c>
      <c r="K68" s="172"/>
    </row>
    <row r="69" spans="2:12" s="9" customFormat="1" ht="19.899999999999999" customHeight="1">
      <c r="B69" s="166"/>
      <c r="C69" s="167"/>
      <c r="D69" s="168" t="s">
        <v>121</v>
      </c>
      <c r="E69" s="169"/>
      <c r="F69" s="169"/>
      <c r="G69" s="169"/>
      <c r="H69" s="169"/>
      <c r="I69" s="170"/>
      <c r="J69" s="171">
        <f>J423</f>
        <v>0</v>
      </c>
      <c r="K69" s="172"/>
    </row>
    <row r="70" spans="2:12" s="1" customFormat="1" ht="21.75" customHeight="1">
      <c r="B70" s="42"/>
      <c r="C70" s="43"/>
      <c r="D70" s="43"/>
      <c r="E70" s="43"/>
      <c r="F70" s="43"/>
      <c r="G70" s="43"/>
      <c r="H70" s="43"/>
      <c r="I70" s="128"/>
      <c r="J70" s="43"/>
      <c r="K70" s="46"/>
    </row>
    <row r="71" spans="2:12" s="1" customFormat="1" ht="6.95" customHeight="1">
      <c r="B71" s="57"/>
      <c r="C71" s="58"/>
      <c r="D71" s="58"/>
      <c r="E71" s="58"/>
      <c r="F71" s="58"/>
      <c r="G71" s="58"/>
      <c r="H71" s="58"/>
      <c r="I71" s="149"/>
      <c r="J71" s="58"/>
      <c r="K71" s="59"/>
    </row>
    <row r="75" spans="2:12" s="1" customFormat="1" ht="6.95" customHeight="1">
      <c r="B75" s="60"/>
      <c r="C75" s="61"/>
      <c r="D75" s="61"/>
      <c r="E75" s="61"/>
      <c r="F75" s="61"/>
      <c r="G75" s="61"/>
      <c r="H75" s="61"/>
      <c r="I75" s="152"/>
      <c r="J75" s="61"/>
      <c r="K75" s="61"/>
      <c r="L75" s="62"/>
    </row>
    <row r="76" spans="2:12" s="1" customFormat="1" ht="36.950000000000003" customHeight="1">
      <c r="B76" s="42"/>
      <c r="C76" s="63" t="s">
        <v>122</v>
      </c>
      <c r="D76" s="64"/>
      <c r="E76" s="64"/>
      <c r="F76" s="64"/>
      <c r="G76" s="64"/>
      <c r="H76" s="64"/>
      <c r="I76" s="173"/>
      <c r="J76" s="64"/>
      <c r="K76" s="64"/>
      <c r="L76" s="62"/>
    </row>
    <row r="77" spans="2:12" s="1" customFormat="1" ht="6.95" customHeight="1">
      <c r="B77" s="42"/>
      <c r="C77" s="64"/>
      <c r="D77" s="64"/>
      <c r="E77" s="64"/>
      <c r="F77" s="64"/>
      <c r="G77" s="64"/>
      <c r="H77" s="64"/>
      <c r="I77" s="173"/>
      <c r="J77" s="64"/>
      <c r="K77" s="64"/>
      <c r="L77" s="62"/>
    </row>
    <row r="78" spans="2:12" s="1" customFormat="1" ht="14.45" customHeight="1">
      <c r="B78" s="42"/>
      <c r="C78" s="66" t="s">
        <v>18</v>
      </c>
      <c r="D78" s="64"/>
      <c r="E78" s="64"/>
      <c r="F78" s="64"/>
      <c r="G78" s="64"/>
      <c r="H78" s="64"/>
      <c r="I78" s="173"/>
      <c r="J78" s="64"/>
      <c r="K78" s="64"/>
      <c r="L78" s="62"/>
    </row>
    <row r="79" spans="2:12" s="1" customFormat="1" ht="22.5" customHeight="1">
      <c r="B79" s="42"/>
      <c r="C79" s="64"/>
      <c r="D79" s="64"/>
      <c r="E79" s="418" t="str">
        <f>E7</f>
        <v>Oprava opěrné zídky v areálu DDM</v>
      </c>
      <c r="F79" s="419"/>
      <c r="G79" s="419"/>
      <c r="H79" s="419"/>
      <c r="I79" s="173"/>
      <c r="J79" s="64"/>
      <c r="K79" s="64"/>
      <c r="L79" s="62"/>
    </row>
    <row r="80" spans="2:12">
      <c r="B80" s="29"/>
      <c r="C80" s="66" t="s">
        <v>107</v>
      </c>
      <c r="D80" s="174"/>
      <c r="E80" s="174"/>
      <c r="F80" s="174"/>
      <c r="G80" s="174"/>
      <c r="H80" s="174"/>
      <c r="J80" s="174"/>
      <c r="K80" s="174"/>
      <c r="L80" s="175"/>
    </row>
    <row r="81" spans="2:65" s="1" customFormat="1" ht="22.5" customHeight="1">
      <c r="B81" s="42"/>
      <c r="C81" s="64"/>
      <c r="D81" s="64"/>
      <c r="E81" s="418" t="s">
        <v>108</v>
      </c>
      <c r="F81" s="420"/>
      <c r="G81" s="420"/>
      <c r="H81" s="420"/>
      <c r="I81" s="173"/>
      <c r="J81" s="64"/>
      <c r="K81" s="64"/>
      <c r="L81" s="62"/>
    </row>
    <row r="82" spans="2:65" s="1" customFormat="1" ht="14.45" customHeight="1">
      <c r="B82" s="42"/>
      <c r="C82" s="66" t="s">
        <v>109</v>
      </c>
      <c r="D82" s="64"/>
      <c r="E82" s="64"/>
      <c r="F82" s="64"/>
      <c r="G82" s="64"/>
      <c r="H82" s="64"/>
      <c r="I82" s="173"/>
      <c r="J82" s="64"/>
      <c r="K82" s="64"/>
      <c r="L82" s="62"/>
    </row>
    <row r="83" spans="2:65" s="1" customFormat="1" ht="23.25" customHeight="1">
      <c r="B83" s="42"/>
      <c r="C83" s="64"/>
      <c r="D83" s="64"/>
      <c r="E83" s="390" t="str">
        <f>E11</f>
        <v>3 - opěrna zídka, schodiště</v>
      </c>
      <c r="F83" s="420"/>
      <c r="G83" s="420"/>
      <c r="H83" s="420"/>
      <c r="I83" s="173"/>
      <c r="J83" s="64"/>
      <c r="K83" s="64"/>
      <c r="L83" s="62"/>
    </row>
    <row r="84" spans="2:65" s="1" customFormat="1" ht="6.95" customHeight="1">
      <c r="B84" s="42"/>
      <c r="C84" s="64"/>
      <c r="D84" s="64"/>
      <c r="E84" s="64"/>
      <c r="F84" s="64"/>
      <c r="G84" s="64"/>
      <c r="H84" s="64"/>
      <c r="I84" s="173"/>
      <c r="J84" s="64"/>
      <c r="K84" s="64"/>
      <c r="L84" s="62"/>
    </row>
    <row r="85" spans="2:65" s="1" customFormat="1" ht="18" customHeight="1">
      <c r="B85" s="42"/>
      <c r="C85" s="66" t="s">
        <v>24</v>
      </c>
      <c r="D85" s="64"/>
      <c r="E85" s="64"/>
      <c r="F85" s="176" t="str">
        <f>F14</f>
        <v>Šternberk</v>
      </c>
      <c r="G85" s="64"/>
      <c r="H85" s="64"/>
      <c r="I85" s="177" t="s">
        <v>26</v>
      </c>
      <c r="J85" s="74" t="str">
        <f>IF(J14="","",J14)</f>
        <v>20. 6. 2020</v>
      </c>
      <c r="K85" s="64"/>
      <c r="L85" s="62"/>
    </row>
    <row r="86" spans="2:65" s="1" customFormat="1" ht="6.95" customHeight="1">
      <c r="B86" s="42"/>
      <c r="C86" s="64"/>
      <c r="D86" s="64"/>
      <c r="E86" s="64"/>
      <c r="F86" s="64"/>
      <c r="G86" s="64"/>
      <c r="H86" s="64"/>
      <c r="I86" s="173"/>
      <c r="J86" s="64"/>
      <c r="K86" s="64"/>
      <c r="L86" s="62"/>
    </row>
    <row r="87" spans="2:65" s="1" customFormat="1">
      <c r="B87" s="42"/>
      <c r="C87" s="66" t="s">
        <v>28</v>
      </c>
      <c r="D87" s="64"/>
      <c r="E87" s="64"/>
      <c r="F87" s="176" t="str">
        <f>E17</f>
        <v>Město Šternberk</v>
      </c>
      <c r="G87" s="64"/>
      <c r="H87" s="64"/>
      <c r="I87" s="177" t="s">
        <v>36</v>
      </c>
      <c r="J87" s="176" t="str">
        <f>E23</f>
        <v>Ing.Arch. Jiří Kováříček</v>
      </c>
      <c r="K87" s="64"/>
      <c r="L87" s="62"/>
    </row>
    <row r="88" spans="2:65" s="1" customFormat="1" ht="14.45" customHeight="1">
      <c r="B88" s="42"/>
      <c r="C88" s="66" t="s">
        <v>34</v>
      </c>
      <c r="D88" s="64"/>
      <c r="E88" s="64"/>
      <c r="F88" s="176" t="str">
        <f>IF(E20="","",E20)</f>
        <v/>
      </c>
      <c r="G88" s="64"/>
      <c r="H88" s="64"/>
      <c r="I88" s="173"/>
      <c r="J88" s="64"/>
      <c r="K88" s="64"/>
      <c r="L88" s="62"/>
    </row>
    <row r="89" spans="2:65" s="1" customFormat="1" ht="10.35" customHeight="1">
      <c r="B89" s="42"/>
      <c r="C89" s="64"/>
      <c r="D89" s="64"/>
      <c r="E89" s="64"/>
      <c r="F89" s="64"/>
      <c r="G89" s="64"/>
      <c r="H89" s="64"/>
      <c r="I89" s="173"/>
      <c r="J89" s="64"/>
      <c r="K89" s="64"/>
      <c r="L89" s="62"/>
    </row>
    <row r="90" spans="2:65" s="10" customFormat="1" ht="29.25" customHeight="1">
      <c r="B90" s="178"/>
      <c r="C90" s="179" t="s">
        <v>123</v>
      </c>
      <c r="D90" s="180" t="s">
        <v>61</v>
      </c>
      <c r="E90" s="180" t="s">
        <v>57</v>
      </c>
      <c r="F90" s="180" t="s">
        <v>124</v>
      </c>
      <c r="G90" s="180" t="s">
        <v>125</v>
      </c>
      <c r="H90" s="180" t="s">
        <v>126</v>
      </c>
      <c r="I90" s="181" t="s">
        <v>127</v>
      </c>
      <c r="J90" s="180" t="s">
        <v>113</v>
      </c>
      <c r="K90" s="182" t="s">
        <v>128</v>
      </c>
      <c r="L90" s="183"/>
      <c r="M90" s="82" t="s">
        <v>129</v>
      </c>
      <c r="N90" s="83" t="s">
        <v>46</v>
      </c>
      <c r="O90" s="83" t="s">
        <v>130</v>
      </c>
      <c r="P90" s="83" t="s">
        <v>131</v>
      </c>
      <c r="Q90" s="83" t="s">
        <v>132</v>
      </c>
      <c r="R90" s="83" t="s">
        <v>133</v>
      </c>
      <c r="S90" s="83" t="s">
        <v>134</v>
      </c>
      <c r="T90" s="84" t="s">
        <v>135</v>
      </c>
    </row>
    <row r="91" spans="2:65" s="1" customFormat="1" ht="29.25" customHeight="1">
      <c r="B91" s="42"/>
      <c r="C91" s="88" t="s">
        <v>114</v>
      </c>
      <c r="D91" s="64"/>
      <c r="E91" s="64"/>
      <c r="F91" s="64"/>
      <c r="G91" s="64"/>
      <c r="H91" s="64"/>
      <c r="I91" s="173"/>
      <c r="J91" s="184">
        <f>BK91</f>
        <v>0</v>
      </c>
      <c r="K91" s="64"/>
      <c r="L91" s="62"/>
      <c r="M91" s="85"/>
      <c r="N91" s="86"/>
      <c r="O91" s="86"/>
      <c r="P91" s="185">
        <f>P92+P365</f>
        <v>0</v>
      </c>
      <c r="Q91" s="86"/>
      <c r="R91" s="185">
        <f>R92+R365</f>
        <v>87.315737049999996</v>
      </c>
      <c r="S91" s="86"/>
      <c r="T91" s="186">
        <f>T92+T365</f>
        <v>0</v>
      </c>
      <c r="AT91" s="25" t="s">
        <v>75</v>
      </c>
      <c r="AU91" s="25" t="s">
        <v>115</v>
      </c>
      <c r="BK91" s="187">
        <f>BK92+BK365</f>
        <v>0</v>
      </c>
    </row>
    <row r="92" spans="2:65" s="11" customFormat="1" ht="37.35" customHeight="1">
      <c r="B92" s="188"/>
      <c r="C92" s="189"/>
      <c r="D92" s="190" t="s">
        <v>75</v>
      </c>
      <c r="E92" s="191" t="s">
        <v>136</v>
      </c>
      <c r="F92" s="191" t="s">
        <v>137</v>
      </c>
      <c r="G92" s="189"/>
      <c r="H92" s="189"/>
      <c r="I92" s="192"/>
      <c r="J92" s="193">
        <f>BK92</f>
        <v>0</v>
      </c>
      <c r="K92" s="189"/>
      <c r="L92" s="194"/>
      <c r="M92" s="195"/>
      <c r="N92" s="196"/>
      <c r="O92" s="196"/>
      <c r="P92" s="197">
        <f>P93+P186+P241+P305+P317</f>
        <v>0</v>
      </c>
      <c r="Q92" s="196"/>
      <c r="R92" s="197">
        <f>R93+R186+R241+R305+R317</f>
        <v>86.195671050000001</v>
      </c>
      <c r="S92" s="196"/>
      <c r="T92" s="198">
        <f>T93+T186+T241+T305+T317</f>
        <v>0</v>
      </c>
      <c r="AR92" s="199" t="s">
        <v>83</v>
      </c>
      <c r="AT92" s="200" t="s">
        <v>75</v>
      </c>
      <c r="AU92" s="200" t="s">
        <v>76</v>
      </c>
      <c r="AY92" s="199" t="s">
        <v>138</v>
      </c>
      <c r="BK92" s="201">
        <f>BK93+BK186+BK241+BK305+BK317</f>
        <v>0</v>
      </c>
    </row>
    <row r="93" spans="2:65" s="11" customFormat="1" ht="19.899999999999999" customHeight="1">
      <c r="B93" s="188"/>
      <c r="C93" s="189"/>
      <c r="D93" s="202" t="s">
        <v>75</v>
      </c>
      <c r="E93" s="203" t="s">
        <v>83</v>
      </c>
      <c r="F93" s="203" t="s">
        <v>139</v>
      </c>
      <c r="G93" s="189"/>
      <c r="H93" s="189"/>
      <c r="I93" s="192"/>
      <c r="J93" s="204">
        <f>BK93</f>
        <v>0</v>
      </c>
      <c r="K93" s="189"/>
      <c r="L93" s="194"/>
      <c r="M93" s="195"/>
      <c r="N93" s="196"/>
      <c r="O93" s="196"/>
      <c r="P93" s="197">
        <f>SUM(P94:P185)</f>
        <v>0</v>
      </c>
      <c r="Q93" s="196"/>
      <c r="R93" s="197">
        <f>SUM(R94:R185)</f>
        <v>5.0000000000000002E-5</v>
      </c>
      <c r="S93" s="196"/>
      <c r="T93" s="198">
        <f>SUM(T94:T185)</f>
        <v>0</v>
      </c>
      <c r="AR93" s="199" t="s">
        <v>83</v>
      </c>
      <c r="AT93" s="200" t="s">
        <v>75</v>
      </c>
      <c r="AU93" s="200" t="s">
        <v>83</v>
      </c>
      <c r="AY93" s="199" t="s">
        <v>138</v>
      </c>
      <c r="BK93" s="201">
        <f>SUM(BK94:BK185)</f>
        <v>0</v>
      </c>
    </row>
    <row r="94" spans="2:65" s="1" customFormat="1" ht="31.5" customHeight="1">
      <c r="B94" s="42"/>
      <c r="C94" s="205" t="s">
        <v>85</v>
      </c>
      <c r="D94" s="205" t="s">
        <v>140</v>
      </c>
      <c r="E94" s="206" t="s">
        <v>629</v>
      </c>
      <c r="F94" s="207" t="s">
        <v>630</v>
      </c>
      <c r="G94" s="208" t="s">
        <v>409</v>
      </c>
      <c r="H94" s="209">
        <v>1</v>
      </c>
      <c r="I94" s="210"/>
      <c r="J94" s="211">
        <f>ROUND(I94*H94,2)</f>
        <v>0</v>
      </c>
      <c r="K94" s="207" t="s">
        <v>144</v>
      </c>
      <c r="L94" s="62"/>
      <c r="M94" s="212" t="s">
        <v>23</v>
      </c>
      <c r="N94" s="213" t="s">
        <v>47</v>
      </c>
      <c r="O94" s="43"/>
      <c r="P94" s="214">
        <f>O94*H94</f>
        <v>0</v>
      </c>
      <c r="Q94" s="214">
        <v>5.0000000000000002E-5</v>
      </c>
      <c r="R94" s="214">
        <f>Q94*H94</f>
        <v>5.0000000000000002E-5</v>
      </c>
      <c r="S94" s="214">
        <v>0</v>
      </c>
      <c r="T94" s="215">
        <f>S94*H94</f>
        <v>0</v>
      </c>
      <c r="AR94" s="25" t="s">
        <v>95</v>
      </c>
      <c r="AT94" s="25" t="s">
        <v>140</v>
      </c>
      <c r="AU94" s="25" t="s">
        <v>85</v>
      </c>
      <c r="AY94" s="25" t="s">
        <v>138</v>
      </c>
      <c r="BE94" s="216">
        <f>IF(N94="základní",J94,0)</f>
        <v>0</v>
      </c>
      <c r="BF94" s="216">
        <f>IF(N94="snížená",J94,0)</f>
        <v>0</v>
      </c>
      <c r="BG94" s="216">
        <f>IF(N94="zákl. přenesená",J94,0)</f>
        <v>0</v>
      </c>
      <c r="BH94" s="216">
        <f>IF(N94="sníž. přenesená",J94,0)</f>
        <v>0</v>
      </c>
      <c r="BI94" s="216">
        <f>IF(N94="nulová",J94,0)</f>
        <v>0</v>
      </c>
      <c r="BJ94" s="25" t="s">
        <v>83</v>
      </c>
      <c r="BK94" s="216">
        <f>ROUND(I94*H94,2)</f>
        <v>0</v>
      </c>
      <c r="BL94" s="25" t="s">
        <v>95</v>
      </c>
      <c r="BM94" s="25" t="s">
        <v>631</v>
      </c>
    </row>
    <row r="95" spans="2:65" s="1" customFormat="1" ht="108">
      <c r="B95" s="42"/>
      <c r="C95" s="64"/>
      <c r="D95" s="217" t="s">
        <v>146</v>
      </c>
      <c r="E95" s="64"/>
      <c r="F95" s="218" t="s">
        <v>632</v>
      </c>
      <c r="G95" s="64"/>
      <c r="H95" s="64"/>
      <c r="I95" s="173"/>
      <c r="J95" s="64"/>
      <c r="K95" s="64"/>
      <c r="L95" s="62"/>
      <c r="M95" s="219"/>
      <c r="N95" s="43"/>
      <c r="O95" s="43"/>
      <c r="P95" s="43"/>
      <c r="Q95" s="43"/>
      <c r="R95" s="43"/>
      <c r="S95" s="43"/>
      <c r="T95" s="79"/>
      <c r="AT95" s="25" t="s">
        <v>146</v>
      </c>
      <c r="AU95" s="25" t="s">
        <v>85</v>
      </c>
    </row>
    <row r="96" spans="2:65" s="12" customFormat="1" ht="13.5">
      <c r="B96" s="220"/>
      <c r="C96" s="221"/>
      <c r="D96" s="217" t="s">
        <v>148</v>
      </c>
      <c r="E96" s="222" t="s">
        <v>23</v>
      </c>
      <c r="F96" s="223" t="s">
        <v>633</v>
      </c>
      <c r="G96" s="221"/>
      <c r="H96" s="224" t="s">
        <v>23</v>
      </c>
      <c r="I96" s="225"/>
      <c r="J96" s="221"/>
      <c r="K96" s="221"/>
      <c r="L96" s="226"/>
      <c r="M96" s="227"/>
      <c r="N96" s="228"/>
      <c r="O96" s="228"/>
      <c r="P96" s="228"/>
      <c r="Q96" s="228"/>
      <c r="R96" s="228"/>
      <c r="S96" s="228"/>
      <c r="T96" s="229"/>
      <c r="AT96" s="230" t="s">
        <v>148</v>
      </c>
      <c r="AU96" s="230" t="s">
        <v>85</v>
      </c>
      <c r="AV96" s="12" t="s">
        <v>83</v>
      </c>
      <c r="AW96" s="12" t="s">
        <v>40</v>
      </c>
      <c r="AX96" s="12" t="s">
        <v>76</v>
      </c>
      <c r="AY96" s="230" t="s">
        <v>138</v>
      </c>
    </row>
    <row r="97" spans="2:65" s="13" customFormat="1" ht="13.5">
      <c r="B97" s="231"/>
      <c r="C97" s="232"/>
      <c r="D97" s="217" t="s">
        <v>148</v>
      </c>
      <c r="E97" s="243" t="s">
        <v>23</v>
      </c>
      <c r="F97" s="244" t="s">
        <v>83</v>
      </c>
      <c r="G97" s="232"/>
      <c r="H97" s="245">
        <v>1</v>
      </c>
      <c r="I97" s="237"/>
      <c r="J97" s="232"/>
      <c r="K97" s="232"/>
      <c r="L97" s="238"/>
      <c r="M97" s="239"/>
      <c r="N97" s="240"/>
      <c r="O97" s="240"/>
      <c r="P97" s="240"/>
      <c r="Q97" s="240"/>
      <c r="R97" s="240"/>
      <c r="S97" s="240"/>
      <c r="T97" s="241"/>
      <c r="AT97" s="242" t="s">
        <v>148</v>
      </c>
      <c r="AU97" s="242" t="s">
        <v>85</v>
      </c>
      <c r="AV97" s="13" t="s">
        <v>85</v>
      </c>
      <c r="AW97" s="13" t="s">
        <v>40</v>
      </c>
      <c r="AX97" s="13" t="s">
        <v>76</v>
      </c>
      <c r="AY97" s="242" t="s">
        <v>138</v>
      </c>
    </row>
    <row r="98" spans="2:65" s="14" customFormat="1" ht="13.5">
      <c r="B98" s="246"/>
      <c r="C98" s="247"/>
      <c r="D98" s="233" t="s">
        <v>148</v>
      </c>
      <c r="E98" s="248" t="s">
        <v>23</v>
      </c>
      <c r="F98" s="249" t="s">
        <v>159</v>
      </c>
      <c r="G98" s="247"/>
      <c r="H98" s="250">
        <v>1</v>
      </c>
      <c r="I98" s="251"/>
      <c r="J98" s="247"/>
      <c r="K98" s="247"/>
      <c r="L98" s="252"/>
      <c r="M98" s="253"/>
      <c r="N98" s="254"/>
      <c r="O98" s="254"/>
      <c r="P98" s="254"/>
      <c r="Q98" s="254"/>
      <c r="R98" s="254"/>
      <c r="S98" s="254"/>
      <c r="T98" s="255"/>
      <c r="AT98" s="256" t="s">
        <v>148</v>
      </c>
      <c r="AU98" s="256" t="s">
        <v>85</v>
      </c>
      <c r="AV98" s="14" t="s">
        <v>95</v>
      </c>
      <c r="AW98" s="14" t="s">
        <v>40</v>
      </c>
      <c r="AX98" s="14" t="s">
        <v>83</v>
      </c>
      <c r="AY98" s="256" t="s">
        <v>138</v>
      </c>
    </row>
    <row r="99" spans="2:65" s="1" customFormat="1" ht="31.5" customHeight="1">
      <c r="B99" s="42"/>
      <c r="C99" s="205" t="s">
        <v>83</v>
      </c>
      <c r="D99" s="205" t="s">
        <v>140</v>
      </c>
      <c r="E99" s="206" t="s">
        <v>634</v>
      </c>
      <c r="F99" s="207" t="s">
        <v>635</v>
      </c>
      <c r="G99" s="208" t="s">
        <v>187</v>
      </c>
      <c r="H99" s="209">
        <v>117.389</v>
      </c>
      <c r="I99" s="210"/>
      <c r="J99" s="211">
        <f>ROUND(I99*H99,2)</f>
        <v>0</v>
      </c>
      <c r="K99" s="207" t="s">
        <v>144</v>
      </c>
      <c r="L99" s="62"/>
      <c r="M99" s="212" t="s">
        <v>23</v>
      </c>
      <c r="N99" s="213" t="s">
        <v>47</v>
      </c>
      <c r="O99" s="43"/>
      <c r="P99" s="214">
        <f>O99*H99</f>
        <v>0</v>
      </c>
      <c r="Q99" s="214">
        <v>0</v>
      </c>
      <c r="R99" s="214">
        <f>Q99*H99</f>
        <v>0</v>
      </c>
      <c r="S99" s="214">
        <v>0</v>
      </c>
      <c r="T99" s="215">
        <f>S99*H99</f>
        <v>0</v>
      </c>
      <c r="AR99" s="25" t="s">
        <v>95</v>
      </c>
      <c r="AT99" s="25" t="s">
        <v>140</v>
      </c>
      <c r="AU99" s="25" t="s">
        <v>85</v>
      </c>
      <c r="AY99" s="25" t="s">
        <v>138</v>
      </c>
      <c r="BE99" s="216">
        <f>IF(N99="základní",J99,0)</f>
        <v>0</v>
      </c>
      <c r="BF99" s="216">
        <f>IF(N99="snížená",J99,0)</f>
        <v>0</v>
      </c>
      <c r="BG99" s="216">
        <f>IF(N99="zákl. přenesená",J99,0)</f>
        <v>0</v>
      </c>
      <c r="BH99" s="216">
        <f>IF(N99="sníž. přenesená",J99,0)</f>
        <v>0</v>
      </c>
      <c r="BI99" s="216">
        <f>IF(N99="nulová",J99,0)</f>
        <v>0</v>
      </c>
      <c r="BJ99" s="25" t="s">
        <v>83</v>
      </c>
      <c r="BK99" s="216">
        <f>ROUND(I99*H99,2)</f>
        <v>0</v>
      </c>
      <c r="BL99" s="25" t="s">
        <v>95</v>
      </c>
      <c r="BM99" s="25" t="s">
        <v>636</v>
      </c>
    </row>
    <row r="100" spans="2:65" s="1" customFormat="1" ht="202.5">
      <c r="B100" s="42"/>
      <c r="C100" s="64"/>
      <c r="D100" s="217" t="s">
        <v>146</v>
      </c>
      <c r="E100" s="64"/>
      <c r="F100" s="218" t="s">
        <v>637</v>
      </c>
      <c r="G100" s="64"/>
      <c r="H100" s="64"/>
      <c r="I100" s="173"/>
      <c r="J100" s="64"/>
      <c r="K100" s="64"/>
      <c r="L100" s="62"/>
      <c r="M100" s="219"/>
      <c r="N100" s="43"/>
      <c r="O100" s="43"/>
      <c r="P100" s="43"/>
      <c r="Q100" s="43"/>
      <c r="R100" s="43"/>
      <c r="S100" s="43"/>
      <c r="T100" s="79"/>
      <c r="AT100" s="25" t="s">
        <v>146</v>
      </c>
      <c r="AU100" s="25" t="s">
        <v>85</v>
      </c>
    </row>
    <row r="101" spans="2:65" s="12" customFormat="1" ht="13.5">
      <c r="B101" s="220"/>
      <c r="C101" s="221"/>
      <c r="D101" s="217" t="s">
        <v>148</v>
      </c>
      <c r="E101" s="222" t="s">
        <v>23</v>
      </c>
      <c r="F101" s="223" t="s">
        <v>638</v>
      </c>
      <c r="G101" s="221"/>
      <c r="H101" s="224" t="s">
        <v>23</v>
      </c>
      <c r="I101" s="225"/>
      <c r="J101" s="221"/>
      <c r="K101" s="221"/>
      <c r="L101" s="226"/>
      <c r="M101" s="227"/>
      <c r="N101" s="228"/>
      <c r="O101" s="228"/>
      <c r="P101" s="228"/>
      <c r="Q101" s="228"/>
      <c r="R101" s="228"/>
      <c r="S101" s="228"/>
      <c r="T101" s="229"/>
      <c r="AT101" s="230" t="s">
        <v>148</v>
      </c>
      <c r="AU101" s="230" t="s">
        <v>85</v>
      </c>
      <c r="AV101" s="12" t="s">
        <v>83</v>
      </c>
      <c r="AW101" s="12" t="s">
        <v>40</v>
      </c>
      <c r="AX101" s="12" t="s">
        <v>76</v>
      </c>
      <c r="AY101" s="230" t="s">
        <v>138</v>
      </c>
    </row>
    <row r="102" spans="2:65" s="12" customFormat="1" ht="13.5">
      <c r="B102" s="220"/>
      <c r="C102" s="221"/>
      <c r="D102" s="217" t="s">
        <v>148</v>
      </c>
      <c r="E102" s="222" t="s">
        <v>23</v>
      </c>
      <c r="F102" s="223" t="s">
        <v>639</v>
      </c>
      <c r="G102" s="221"/>
      <c r="H102" s="224" t="s">
        <v>23</v>
      </c>
      <c r="I102" s="225"/>
      <c r="J102" s="221"/>
      <c r="K102" s="221"/>
      <c r="L102" s="226"/>
      <c r="M102" s="227"/>
      <c r="N102" s="228"/>
      <c r="O102" s="228"/>
      <c r="P102" s="228"/>
      <c r="Q102" s="228"/>
      <c r="R102" s="228"/>
      <c r="S102" s="228"/>
      <c r="T102" s="229"/>
      <c r="AT102" s="230" t="s">
        <v>148</v>
      </c>
      <c r="AU102" s="230" t="s">
        <v>85</v>
      </c>
      <c r="AV102" s="12" t="s">
        <v>83</v>
      </c>
      <c r="AW102" s="12" t="s">
        <v>40</v>
      </c>
      <c r="AX102" s="12" t="s">
        <v>76</v>
      </c>
      <c r="AY102" s="230" t="s">
        <v>138</v>
      </c>
    </row>
    <row r="103" spans="2:65" s="13" customFormat="1" ht="13.5">
      <c r="B103" s="231"/>
      <c r="C103" s="232"/>
      <c r="D103" s="217" t="s">
        <v>148</v>
      </c>
      <c r="E103" s="243" t="s">
        <v>23</v>
      </c>
      <c r="F103" s="244" t="s">
        <v>640</v>
      </c>
      <c r="G103" s="232"/>
      <c r="H103" s="245">
        <v>59.107999999999997</v>
      </c>
      <c r="I103" s="237"/>
      <c r="J103" s="232"/>
      <c r="K103" s="232"/>
      <c r="L103" s="238"/>
      <c r="M103" s="239"/>
      <c r="N103" s="240"/>
      <c r="O103" s="240"/>
      <c r="P103" s="240"/>
      <c r="Q103" s="240"/>
      <c r="R103" s="240"/>
      <c r="S103" s="240"/>
      <c r="T103" s="241"/>
      <c r="AT103" s="242" t="s">
        <v>148</v>
      </c>
      <c r="AU103" s="242" t="s">
        <v>85</v>
      </c>
      <c r="AV103" s="13" t="s">
        <v>85</v>
      </c>
      <c r="AW103" s="13" t="s">
        <v>40</v>
      </c>
      <c r="AX103" s="13" t="s">
        <v>76</v>
      </c>
      <c r="AY103" s="242" t="s">
        <v>138</v>
      </c>
    </row>
    <row r="104" spans="2:65" s="13" customFormat="1" ht="13.5">
      <c r="B104" s="231"/>
      <c r="C104" s="232"/>
      <c r="D104" s="217" t="s">
        <v>148</v>
      </c>
      <c r="E104" s="243" t="s">
        <v>23</v>
      </c>
      <c r="F104" s="244" t="s">
        <v>641</v>
      </c>
      <c r="G104" s="232"/>
      <c r="H104" s="245">
        <v>16.111000000000001</v>
      </c>
      <c r="I104" s="237"/>
      <c r="J104" s="232"/>
      <c r="K104" s="232"/>
      <c r="L104" s="238"/>
      <c r="M104" s="239"/>
      <c r="N104" s="240"/>
      <c r="O104" s="240"/>
      <c r="P104" s="240"/>
      <c r="Q104" s="240"/>
      <c r="R104" s="240"/>
      <c r="S104" s="240"/>
      <c r="T104" s="241"/>
      <c r="AT104" s="242" t="s">
        <v>148</v>
      </c>
      <c r="AU104" s="242" t="s">
        <v>85</v>
      </c>
      <c r="AV104" s="13" t="s">
        <v>85</v>
      </c>
      <c r="AW104" s="13" t="s">
        <v>40</v>
      </c>
      <c r="AX104" s="13" t="s">
        <v>76</v>
      </c>
      <c r="AY104" s="242" t="s">
        <v>138</v>
      </c>
    </row>
    <row r="105" spans="2:65" s="12" customFormat="1" ht="13.5">
      <c r="B105" s="220"/>
      <c r="C105" s="221"/>
      <c r="D105" s="217" t="s">
        <v>148</v>
      </c>
      <c r="E105" s="222" t="s">
        <v>23</v>
      </c>
      <c r="F105" s="223" t="s">
        <v>642</v>
      </c>
      <c r="G105" s="221"/>
      <c r="H105" s="224" t="s">
        <v>23</v>
      </c>
      <c r="I105" s="225"/>
      <c r="J105" s="221"/>
      <c r="K105" s="221"/>
      <c r="L105" s="226"/>
      <c r="M105" s="227"/>
      <c r="N105" s="228"/>
      <c r="O105" s="228"/>
      <c r="P105" s="228"/>
      <c r="Q105" s="228"/>
      <c r="R105" s="228"/>
      <c r="S105" s="228"/>
      <c r="T105" s="229"/>
      <c r="AT105" s="230" t="s">
        <v>148</v>
      </c>
      <c r="AU105" s="230" t="s">
        <v>85</v>
      </c>
      <c r="AV105" s="12" t="s">
        <v>83</v>
      </c>
      <c r="AW105" s="12" t="s">
        <v>40</v>
      </c>
      <c r="AX105" s="12" t="s">
        <v>76</v>
      </c>
      <c r="AY105" s="230" t="s">
        <v>138</v>
      </c>
    </row>
    <row r="106" spans="2:65" s="13" customFormat="1" ht="13.5">
      <c r="B106" s="231"/>
      <c r="C106" s="232"/>
      <c r="D106" s="217" t="s">
        <v>148</v>
      </c>
      <c r="E106" s="243" t="s">
        <v>23</v>
      </c>
      <c r="F106" s="244" t="s">
        <v>643</v>
      </c>
      <c r="G106" s="232"/>
      <c r="H106" s="245">
        <v>15.333</v>
      </c>
      <c r="I106" s="237"/>
      <c r="J106" s="232"/>
      <c r="K106" s="232"/>
      <c r="L106" s="238"/>
      <c r="M106" s="239"/>
      <c r="N106" s="240"/>
      <c r="O106" s="240"/>
      <c r="P106" s="240"/>
      <c r="Q106" s="240"/>
      <c r="R106" s="240"/>
      <c r="S106" s="240"/>
      <c r="T106" s="241"/>
      <c r="AT106" s="242" t="s">
        <v>148</v>
      </c>
      <c r="AU106" s="242" t="s">
        <v>85</v>
      </c>
      <c r="AV106" s="13" t="s">
        <v>85</v>
      </c>
      <c r="AW106" s="13" t="s">
        <v>40</v>
      </c>
      <c r="AX106" s="13" t="s">
        <v>76</v>
      </c>
      <c r="AY106" s="242" t="s">
        <v>138</v>
      </c>
    </row>
    <row r="107" spans="2:65" s="13" customFormat="1" ht="13.5">
      <c r="B107" s="231"/>
      <c r="C107" s="232"/>
      <c r="D107" s="217" t="s">
        <v>148</v>
      </c>
      <c r="E107" s="243" t="s">
        <v>23</v>
      </c>
      <c r="F107" s="244" t="s">
        <v>644</v>
      </c>
      <c r="G107" s="232"/>
      <c r="H107" s="245">
        <v>10.680999999999999</v>
      </c>
      <c r="I107" s="237"/>
      <c r="J107" s="232"/>
      <c r="K107" s="232"/>
      <c r="L107" s="238"/>
      <c r="M107" s="239"/>
      <c r="N107" s="240"/>
      <c r="O107" s="240"/>
      <c r="P107" s="240"/>
      <c r="Q107" s="240"/>
      <c r="R107" s="240"/>
      <c r="S107" s="240"/>
      <c r="T107" s="241"/>
      <c r="AT107" s="242" t="s">
        <v>148</v>
      </c>
      <c r="AU107" s="242" t="s">
        <v>85</v>
      </c>
      <c r="AV107" s="13" t="s">
        <v>85</v>
      </c>
      <c r="AW107" s="13" t="s">
        <v>40</v>
      </c>
      <c r="AX107" s="13" t="s">
        <v>76</v>
      </c>
      <c r="AY107" s="242" t="s">
        <v>138</v>
      </c>
    </row>
    <row r="108" spans="2:65" s="12" customFormat="1" ht="13.5">
      <c r="B108" s="220"/>
      <c r="C108" s="221"/>
      <c r="D108" s="217" t="s">
        <v>148</v>
      </c>
      <c r="E108" s="222" t="s">
        <v>23</v>
      </c>
      <c r="F108" s="223" t="s">
        <v>645</v>
      </c>
      <c r="G108" s="221"/>
      <c r="H108" s="224" t="s">
        <v>23</v>
      </c>
      <c r="I108" s="225"/>
      <c r="J108" s="221"/>
      <c r="K108" s="221"/>
      <c r="L108" s="226"/>
      <c r="M108" s="227"/>
      <c r="N108" s="228"/>
      <c r="O108" s="228"/>
      <c r="P108" s="228"/>
      <c r="Q108" s="228"/>
      <c r="R108" s="228"/>
      <c r="S108" s="228"/>
      <c r="T108" s="229"/>
      <c r="AT108" s="230" t="s">
        <v>148</v>
      </c>
      <c r="AU108" s="230" t="s">
        <v>85</v>
      </c>
      <c r="AV108" s="12" t="s">
        <v>83</v>
      </c>
      <c r="AW108" s="12" t="s">
        <v>40</v>
      </c>
      <c r="AX108" s="12" t="s">
        <v>76</v>
      </c>
      <c r="AY108" s="230" t="s">
        <v>138</v>
      </c>
    </row>
    <row r="109" spans="2:65" s="13" customFormat="1" ht="13.5">
      <c r="B109" s="231"/>
      <c r="C109" s="232"/>
      <c r="D109" s="217" t="s">
        <v>148</v>
      </c>
      <c r="E109" s="243" t="s">
        <v>23</v>
      </c>
      <c r="F109" s="244" t="s">
        <v>646</v>
      </c>
      <c r="G109" s="232"/>
      <c r="H109" s="245">
        <v>5.5330000000000004</v>
      </c>
      <c r="I109" s="237"/>
      <c r="J109" s="232"/>
      <c r="K109" s="232"/>
      <c r="L109" s="238"/>
      <c r="M109" s="239"/>
      <c r="N109" s="240"/>
      <c r="O109" s="240"/>
      <c r="P109" s="240"/>
      <c r="Q109" s="240"/>
      <c r="R109" s="240"/>
      <c r="S109" s="240"/>
      <c r="T109" s="241"/>
      <c r="AT109" s="242" t="s">
        <v>148</v>
      </c>
      <c r="AU109" s="242" t="s">
        <v>85</v>
      </c>
      <c r="AV109" s="13" t="s">
        <v>85</v>
      </c>
      <c r="AW109" s="13" t="s">
        <v>40</v>
      </c>
      <c r="AX109" s="13" t="s">
        <v>76</v>
      </c>
      <c r="AY109" s="242" t="s">
        <v>138</v>
      </c>
    </row>
    <row r="110" spans="2:65" s="13" customFormat="1" ht="13.5">
      <c r="B110" s="231"/>
      <c r="C110" s="232"/>
      <c r="D110" s="217" t="s">
        <v>148</v>
      </c>
      <c r="E110" s="243" t="s">
        <v>23</v>
      </c>
      <c r="F110" s="244" t="s">
        <v>647</v>
      </c>
      <c r="G110" s="232"/>
      <c r="H110" s="245">
        <v>10.622999999999999</v>
      </c>
      <c r="I110" s="237"/>
      <c r="J110" s="232"/>
      <c r="K110" s="232"/>
      <c r="L110" s="238"/>
      <c r="M110" s="239"/>
      <c r="N110" s="240"/>
      <c r="O110" s="240"/>
      <c r="P110" s="240"/>
      <c r="Q110" s="240"/>
      <c r="R110" s="240"/>
      <c r="S110" s="240"/>
      <c r="T110" s="241"/>
      <c r="AT110" s="242" t="s">
        <v>148</v>
      </c>
      <c r="AU110" s="242" t="s">
        <v>85</v>
      </c>
      <c r="AV110" s="13" t="s">
        <v>85</v>
      </c>
      <c r="AW110" s="13" t="s">
        <v>40</v>
      </c>
      <c r="AX110" s="13" t="s">
        <v>76</v>
      </c>
      <c r="AY110" s="242" t="s">
        <v>138</v>
      </c>
    </row>
    <row r="111" spans="2:65" s="14" customFormat="1" ht="13.5">
      <c r="B111" s="246"/>
      <c r="C111" s="247"/>
      <c r="D111" s="233" t="s">
        <v>148</v>
      </c>
      <c r="E111" s="248" t="s">
        <v>23</v>
      </c>
      <c r="F111" s="249" t="s">
        <v>159</v>
      </c>
      <c r="G111" s="247"/>
      <c r="H111" s="250">
        <v>117.389</v>
      </c>
      <c r="I111" s="251"/>
      <c r="J111" s="247"/>
      <c r="K111" s="247"/>
      <c r="L111" s="252"/>
      <c r="M111" s="253"/>
      <c r="N111" s="254"/>
      <c r="O111" s="254"/>
      <c r="P111" s="254"/>
      <c r="Q111" s="254"/>
      <c r="R111" s="254"/>
      <c r="S111" s="254"/>
      <c r="T111" s="255"/>
      <c r="AT111" s="256" t="s">
        <v>148</v>
      </c>
      <c r="AU111" s="256" t="s">
        <v>85</v>
      </c>
      <c r="AV111" s="14" t="s">
        <v>95</v>
      </c>
      <c r="AW111" s="14" t="s">
        <v>40</v>
      </c>
      <c r="AX111" s="14" t="s">
        <v>83</v>
      </c>
      <c r="AY111" s="256" t="s">
        <v>138</v>
      </c>
    </row>
    <row r="112" spans="2:65" s="1" customFormat="1" ht="44.25" customHeight="1">
      <c r="B112" s="42"/>
      <c r="C112" s="205" t="s">
        <v>555</v>
      </c>
      <c r="D112" s="205" t="s">
        <v>140</v>
      </c>
      <c r="E112" s="206" t="s">
        <v>172</v>
      </c>
      <c r="F112" s="207" t="s">
        <v>173</v>
      </c>
      <c r="G112" s="208" t="s">
        <v>187</v>
      </c>
      <c r="H112" s="209">
        <v>42.17</v>
      </c>
      <c r="I112" s="210"/>
      <c r="J112" s="211">
        <f>ROUND(I112*H112,2)</f>
        <v>0</v>
      </c>
      <c r="K112" s="207" t="s">
        <v>144</v>
      </c>
      <c r="L112" s="62"/>
      <c r="M112" s="212" t="s">
        <v>23</v>
      </c>
      <c r="N112" s="213" t="s">
        <v>47</v>
      </c>
      <c r="O112" s="43"/>
      <c r="P112" s="214">
        <f>O112*H112</f>
        <v>0</v>
      </c>
      <c r="Q112" s="214">
        <v>0</v>
      </c>
      <c r="R112" s="214">
        <f>Q112*H112</f>
        <v>0</v>
      </c>
      <c r="S112" s="214">
        <v>0</v>
      </c>
      <c r="T112" s="215">
        <f>S112*H112</f>
        <v>0</v>
      </c>
      <c r="AR112" s="25" t="s">
        <v>95</v>
      </c>
      <c r="AT112" s="25" t="s">
        <v>140</v>
      </c>
      <c r="AU112" s="25" t="s">
        <v>85</v>
      </c>
      <c r="AY112" s="25" t="s">
        <v>138</v>
      </c>
      <c r="BE112" s="216">
        <f>IF(N112="základní",J112,0)</f>
        <v>0</v>
      </c>
      <c r="BF112" s="216">
        <f>IF(N112="snížená",J112,0)</f>
        <v>0</v>
      </c>
      <c r="BG112" s="216">
        <f>IF(N112="zákl. přenesená",J112,0)</f>
        <v>0</v>
      </c>
      <c r="BH112" s="216">
        <f>IF(N112="sníž. přenesená",J112,0)</f>
        <v>0</v>
      </c>
      <c r="BI112" s="216">
        <f>IF(N112="nulová",J112,0)</f>
        <v>0</v>
      </c>
      <c r="BJ112" s="25" t="s">
        <v>83</v>
      </c>
      <c r="BK112" s="216">
        <f>ROUND(I112*H112,2)</f>
        <v>0</v>
      </c>
      <c r="BL112" s="25" t="s">
        <v>95</v>
      </c>
      <c r="BM112" s="25" t="s">
        <v>648</v>
      </c>
    </row>
    <row r="113" spans="2:65" s="1" customFormat="1" ht="94.5">
      <c r="B113" s="42"/>
      <c r="C113" s="64"/>
      <c r="D113" s="217" t="s">
        <v>146</v>
      </c>
      <c r="E113" s="64"/>
      <c r="F113" s="218" t="s">
        <v>175</v>
      </c>
      <c r="G113" s="64"/>
      <c r="H113" s="64"/>
      <c r="I113" s="173"/>
      <c r="J113" s="64"/>
      <c r="K113" s="64"/>
      <c r="L113" s="62"/>
      <c r="M113" s="219"/>
      <c r="N113" s="43"/>
      <c r="O113" s="43"/>
      <c r="P113" s="43"/>
      <c r="Q113" s="43"/>
      <c r="R113" s="43"/>
      <c r="S113" s="43"/>
      <c r="T113" s="79"/>
      <c r="AT113" s="25" t="s">
        <v>146</v>
      </c>
      <c r="AU113" s="25" t="s">
        <v>85</v>
      </c>
    </row>
    <row r="114" spans="2:65" s="12" customFormat="1" ht="13.5">
      <c r="B114" s="220"/>
      <c r="C114" s="221"/>
      <c r="D114" s="217" t="s">
        <v>148</v>
      </c>
      <c r="E114" s="222" t="s">
        <v>23</v>
      </c>
      <c r="F114" s="223" t="s">
        <v>649</v>
      </c>
      <c r="G114" s="221"/>
      <c r="H114" s="224" t="s">
        <v>23</v>
      </c>
      <c r="I114" s="225"/>
      <c r="J114" s="221"/>
      <c r="K114" s="221"/>
      <c r="L114" s="226"/>
      <c r="M114" s="227"/>
      <c r="N114" s="228"/>
      <c r="O114" s="228"/>
      <c r="P114" s="228"/>
      <c r="Q114" s="228"/>
      <c r="R114" s="228"/>
      <c r="S114" s="228"/>
      <c r="T114" s="229"/>
      <c r="AT114" s="230" t="s">
        <v>148</v>
      </c>
      <c r="AU114" s="230" t="s">
        <v>85</v>
      </c>
      <c r="AV114" s="12" t="s">
        <v>83</v>
      </c>
      <c r="AW114" s="12" t="s">
        <v>40</v>
      </c>
      <c r="AX114" s="12" t="s">
        <v>76</v>
      </c>
      <c r="AY114" s="230" t="s">
        <v>138</v>
      </c>
    </row>
    <row r="115" spans="2:65" s="12" customFormat="1" ht="13.5">
      <c r="B115" s="220"/>
      <c r="C115" s="221"/>
      <c r="D115" s="217" t="s">
        <v>148</v>
      </c>
      <c r="E115" s="222" t="s">
        <v>23</v>
      </c>
      <c r="F115" s="223" t="s">
        <v>650</v>
      </c>
      <c r="G115" s="221"/>
      <c r="H115" s="224" t="s">
        <v>23</v>
      </c>
      <c r="I115" s="225"/>
      <c r="J115" s="221"/>
      <c r="K115" s="221"/>
      <c r="L115" s="226"/>
      <c r="M115" s="227"/>
      <c r="N115" s="228"/>
      <c r="O115" s="228"/>
      <c r="P115" s="228"/>
      <c r="Q115" s="228"/>
      <c r="R115" s="228"/>
      <c r="S115" s="228"/>
      <c r="T115" s="229"/>
      <c r="AT115" s="230" t="s">
        <v>148</v>
      </c>
      <c r="AU115" s="230" t="s">
        <v>85</v>
      </c>
      <c r="AV115" s="12" t="s">
        <v>83</v>
      </c>
      <c r="AW115" s="12" t="s">
        <v>40</v>
      </c>
      <c r="AX115" s="12" t="s">
        <v>76</v>
      </c>
      <c r="AY115" s="230" t="s">
        <v>138</v>
      </c>
    </row>
    <row r="116" spans="2:65" s="13" customFormat="1" ht="13.5">
      <c r="B116" s="231"/>
      <c r="C116" s="232"/>
      <c r="D116" s="217" t="s">
        <v>148</v>
      </c>
      <c r="E116" s="243" t="s">
        <v>23</v>
      </c>
      <c r="F116" s="244" t="s">
        <v>643</v>
      </c>
      <c r="G116" s="232"/>
      <c r="H116" s="245">
        <v>15.333</v>
      </c>
      <c r="I116" s="237"/>
      <c r="J116" s="232"/>
      <c r="K116" s="232"/>
      <c r="L116" s="238"/>
      <c r="M116" s="239"/>
      <c r="N116" s="240"/>
      <c r="O116" s="240"/>
      <c r="P116" s="240"/>
      <c r="Q116" s="240"/>
      <c r="R116" s="240"/>
      <c r="S116" s="240"/>
      <c r="T116" s="241"/>
      <c r="AT116" s="242" t="s">
        <v>148</v>
      </c>
      <c r="AU116" s="242" t="s">
        <v>85</v>
      </c>
      <c r="AV116" s="13" t="s">
        <v>85</v>
      </c>
      <c r="AW116" s="13" t="s">
        <v>40</v>
      </c>
      <c r="AX116" s="13" t="s">
        <v>76</v>
      </c>
      <c r="AY116" s="242" t="s">
        <v>138</v>
      </c>
    </row>
    <row r="117" spans="2:65" s="13" customFormat="1" ht="13.5">
      <c r="B117" s="231"/>
      <c r="C117" s="232"/>
      <c r="D117" s="217" t="s">
        <v>148</v>
      </c>
      <c r="E117" s="243" t="s">
        <v>23</v>
      </c>
      <c r="F117" s="244" t="s">
        <v>644</v>
      </c>
      <c r="G117" s="232"/>
      <c r="H117" s="245">
        <v>10.680999999999999</v>
      </c>
      <c r="I117" s="237"/>
      <c r="J117" s="232"/>
      <c r="K117" s="232"/>
      <c r="L117" s="238"/>
      <c r="M117" s="239"/>
      <c r="N117" s="240"/>
      <c r="O117" s="240"/>
      <c r="P117" s="240"/>
      <c r="Q117" s="240"/>
      <c r="R117" s="240"/>
      <c r="S117" s="240"/>
      <c r="T117" s="241"/>
      <c r="AT117" s="242" t="s">
        <v>148</v>
      </c>
      <c r="AU117" s="242" t="s">
        <v>85</v>
      </c>
      <c r="AV117" s="13" t="s">
        <v>85</v>
      </c>
      <c r="AW117" s="13" t="s">
        <v>40</v>
      </c>
      <c r="AX117" s="13" t="s">
        <v>76</v>
      </c>
      <c r="AY117" s="242" t="s">
        <v>138</v>
      </c>
    </row>
    <row r="118" spans="2:65" s="12" customFormat="1" ht="13.5">
      <c r="B118" s="220"/>
      <c r="C118" s="221"/>
      <c r="D118" s="217" t="s">
        <v>148</v>
      </c>
      <c r="E118" s="222" t="s">
        <v>23</v>
      </c>
      <c r="F118" s="223" t="s">
        <v>651</v>
      </c>
      <c r="G118" s="221"/>
      <c r="H118" s="224" t="s">
        <v>23</v>
      </c>
      <c r="I118" s="225"/>
      <c r="J118" s="221"/>
      <c r="K118" s="221"/>
      <c r="L118" s="226"/>
      <c r="M118" s="227"/>
      <c r="N118" s="228"/>
      <c r="O118" s="228"/>
      <c r="P118" s="228"/>
      <c r="Q118" s="228"/>
      <c r="R118" s="228"/>
      <c r="S118" s="228"/>
      <c r="T118" s="229"/>
      <c r="AT118" s="230" t="s">
        <v>148</v>
      </c>
      <c r="AU118" s="230" t="s">
        <v>85</v>
      </c>
      <c r="AV118" s="12" t="s">
        <v>83</v>
      </c>
      <c r="AW118" s="12" t="s">
        <v>40</v>
      </c>
      <c r="AX118" s="12" t="s">
        <v>76</v>
      </c>
      <c r="AY118" s="230" t="s">
        <v>138</v>
      </c>
    </row>
    <row r="119" spans="2:65" s="13" customFormat="1" ht="13.5">
      <c r="B119" s="231"/>
      <c r="C119" s="232"/>
      <c r="D119" s="217" t="s">
        <v>148</v>
      </c>
      <c r="E119" s="243" t="s">
        <v>23</v>
      </c>
      <c r="F119" s="244" t="s">
        <v>646</v>
      </c>
      <c r="G119" s="232"/>
      <c r="H119" s="245">
        <v>5.5330000000000004</v>
      </c>
      <c r="I119" s="237"/>
      <c r="J119" s="232"/>
      <c r="K119" s="232"/>
      <c r="L119" s="238"/>
      <c r="M119" s="239"/>
      <c r="N119" s="240"/>
      <c r="O119" s="240"/>
      <c r="P119" s="240"/>
      <c r="Q119" s="240"/>
      <c r="R119" s="240"/>
      <c r="S119" s="240"/>
      <c r="T119" s="241"/>
      <c r="AT119" s="242" t="s">
        <v>148</v>
      </c>
      <c r="AU119" s="242" t="s">
        <v>85</v>
      </c>
      <c r="AV119" s="13" t="s">
        <v>85</v>
      </c>
      <c r="AW119" s="13" t="s">
        <v>40</v>
      </c>
      <c r="AX119" s="13" t="s">
        <v>76</v>
      </c>
      <c r="AY119" s="242" t="s">
        <v>138</v>
      </c>
    </row>
    <row r="120" spans="2:65" s="13" customFormat="1" ht="13.5">
      <c r="B120" s="231"/>
      <c r="C120" s="232"/>
      <c r="D120" s="217" t="s">
        <v>148</v>
      </c>
      <c r="E120" s="243" t="s">
        <v>23</v>
      </c>
      <c r="F120" s="244" t="s">
        <v>647</v>
      </c>
      <c r="G120" s="232"/>
      <c r="H120" s="245">
        <v>10.622999999999999</v>
      </c>
      <c r="I120" s="237"/>
      <c r="J120" s="232"/>
      <c r="K120" s="232"/>
      <c r="L120" s="238"/>
      <c r="M120" s="239"/>
      <c r="N120" s="240"/>
      <c r="O120" s="240"/>
      <c r="P120" s="240"/>
      <c r="Q120" s="240"/>
      <c r="R120" s="240"/>
      <c r="S120" s="240"/>
      <c r="T120" s="241"/>
      <c r="AT120" s="242" t="s">
        <v>148</v>
      </c>
      <c r="AU120" s="242" t="s">
        <v>85</v>
      </c>
      <c r="AV120" s="13" t="s">
        <v>85</v>
      </c>
      <c r="AW120" s="13" t="s">
        <v>40</v>
      </c>
      <c r="AX120" s="13" t="s">
        <v>76</v>
      </c>
      <c r="AY120" s="242" t="s">
        <v>138</v>
      </c>
    </row>
    <row r="121" spans="2:65" s="14" customFormat="1" ht="13.5">
      <c r="B121" s="246"/>
      <c r="C121" s="247"/>
      <c r="D121" s="233" t="s">
        <v>148</v>
      </c>
      <c r="E121" s="248" t="s">
        <v>23</v>
      </c>
      <c r="F121" s="249" t="s">
        <v>159</v>
      </c>
      <c r="G121" s="247"/>
      <c r="H121" s="250">
        <v>42.17</v>
      </c>
      <c r="I121" s="251"/>
      <c r="J121" s="247"/>
      <c r="K121" s="247"/>
      <c r="L121" s="252"/>
      <c r="M121" s="253"/>
      <c r="N121" s="254"/>
      <c r="O121" s="254"/>
      <c r="P121" s="254"/>
      <c r="Q121" s="254"/>
      <c r="R121" s="254"/>
      <c r="S121" s="254"/>
      <c r="T121" s="255"/>
      <c r="AT121" s="256" t="s">
        <v>148</v>
      </c>
      <c r="AU121" s="256" t="s">
        <v>85</v>
      </c>
      <c r="AV121" s="14" t="s">
        <v>95</v>
      </c>
      <c r="AW121" s="14" t="s">
        <v>40</v>
      </c>
      <c r="AX121" s="14" t="s">
        <v>83</v>
      </c>
      <c r="AY121" s="256" t="s">
        <v>138</v>
      </c>
    </row>
    <row r="122" spans="2:65" s="1" customFormat="1" ht="44.25" customHeight="1">
      <c r="B122" s="42"/>
      <c r="C122" s="205" t="s">
        <v>505</v>
      </c>
      <c r="D122" s="205" t="s">
        <v>140</v>
      </c>
      <c r="E122" s="206" t="s">
        <v>652</v>
      </c>
      <c r="F122" s="207" t="s">
        <v>653</v>
      </c>
      <c r="G122" s="208" t="s">
        <v>187</v>
      </c>
      <c r="H122" s="209">
        <v>75.218999999999994</v>
      </c>
      <c r="I122" s="210"/>
      <c r="J122" s="211">
        <f>ROUND(I122*H122,2)</f>
        <v>0</v>
      </c>
      <c r="K122" s="207" t="s">
        <v>144</v>
      </c>
      <c r="L122" s="62"/>
      <c r="M122" s="212" t="s">
        <v>23</v>
      </c>
      <c r="N122" s="213" t="s">
        <v>47</v>
      </c>
      <c r="O122" s="43"/>
      <c r="P122" s="214">
        <f>O122*H122</f>
        <v>0</v>
      </c>
      <c r="Q122" s="214">
        <v>0</v>
      </c>
      <c r="R122" s="214">
        <f>Q122*H122</f>
        <v>0</v>
      </c>
      <c r="S122" s="214">
        <v>0</v>
      </c>
      <c r="T122" s="215">
        <f>S122*H122</f>
        <v>0</v>
      </c>
      <c r="AR122" s="25" t="s">
        <v>95</v>
      </c>
      <c r="AT122" s="25" t="s">
        <v>140</v>
      </c>
      <c r="AU122" s="25" t="s">
        <v>85</v>
      </c>
      <c r="AY122" s="25" t="s">
        <v>138</v>
      </c>
      <c r="BE122" s="216">
        <f>IF(N122="základní",J122,0)</f>
        <v>0</v>
      </c>
      <c r="BF122" s="216">
        <f>IF(N122="snížená",J122,0)</f>
        <v>0</v>
      </c>
      <c r="BG122" s="216">
        <f>IF(N122="zákl. přenesená",J122,0)</f>
        <v>0</v>
      </c>
      <c r="BH122" s="216">
        <f>IF(N122="sníž. přenesená",J122,0)</f>
        <v>0</v>
      </c>
      <c r="BI122" s="216">
        <f>IF(N122="nulová",J122,0)</f>
        <v>0</v>
      </c>
      <c r="BJ122" s="25" t="s">
        <v>83</v>
      </c>
      <c r="BK122" s="216">
        <f>ROUND(I122*H122,2)</f>
        <v>0</v>
      </c>
      <c r="BL122" s="25" t="s">
        <v>95</v>
      </c>
      <c r="BM122" s="25" t="s">
        <v>654</v>
      </c>
    </row>
    <row r="123" spans="2:65" s="1" customFormat="1" ht="94.5">
      <c r="B123" s="42"/>
      <c r="C123" s="64"/>
      <c r="D123" s="217" t="s">
        <v>146</v>
      </c>
      <c r="E123" s="64"/>
      <c r="F123" s="218" t="s">
        <v>175</v>
      </c>
      <c r="G123" s="64"/>
      <c r="H123" s="64"/>
      <c r="I123" s="173"/>
      <c r="J123" s="64"/>
      <c r="K123" s="64"/>
      <c r="L123" s="62"/>
      <c r="M123" s="219"/>
      <c r="N123" s="43"/>
      <c r="O123" s="43"/>
      <c r="P123" s="43"/>
      <c r="Q123" s="43"/>
      <c r="R123" s="43"/>
      <c r="S123" s="43"/>
      <c r="T123" s="79"/>
      <c r="AT123" s="25" t="s">
        <v>146</v>
      </c>
      <c r="AU123" s="25" t="s">
        <v>85</v>
      </c>
    </row>
    <row r="124" spans="2:65" s="12" customFormat="1" ht="13.5">
      <c r="B124" s="220"/>
      <c r="C124" s="221"/>
      <c r="D124" s="217" t="s">
        <v>148</v>
      </c>
      <c r="E124" s="222" t="s">
        <v>23</v>
      </c>
      <c r="F124" s="223" t="s">
        <v>649</v>
      </c>
      <c r="G124" s="221"/>
      <c r="H124" s="224" t="s">
        <v>23</v>
      </c>
      <c r="I124" s="225"/>
      <c r="J124" s="221"/>
      <c r="K124" s="221"/>
      <c r="L124" s="226"/>
      <c r="M124" s="227"/>
      <c r="N124" s="228"/>
      <c r="O124" s="228"/>
      <c r="P124" s="228"/>
      <c r="Q124" s="228"/>
      <c r="R124" s="228"/>
      <c r="S124" s="228"/>
      <c r="T124" s="229"/>
      <c r="AT124" s="230" t="s">
        <v>148</v>
      </c>
      <c r="AU124" s="230" t="s">
        <v>85</v>
      </c>
      <c r="AV124" s="12" t="s">
        <v>83</v>
      </c>
      <c r="AW124" s="12" t="s">
        <v>40</v>
      </c>
      <c r="AX124" s="12" t="s">
        <v>76</v>
      </c>
      <c r="AY124" s="230" t="s">
        <v>138</v>
      </c>
    </row>
    <row r="125" spans="2:65" s="12" customFormat="1" ht="13.5">
      <c r="B125" s="220"/>
      <c r="C125" s="221"/>
      <c r="D125" s="217" t="s">
        <v>148</v>
      </c>
      <c r="E125" s="222" t="s">
        <v>23</v>
      </c>
      <c r="F125" s="223" t="s">
        <v>655</v>
      </c>
      <c r="G125" s="221"/>
      <c r="H125" s="224" t="s">
        <v>23</v>
      </c>
      <c r="I125" s="225"/>
      <c r="J125" s="221"/>
      <c r="K125" s="221"/>
      <c r="L125" s="226"/>
      <c r="M125" s="227"/>
      <c r="N125" s="228"/>
      <c r="O125" s="228"/>
      <c r="P125" s="228"/>
      <c r="Q125" s="228"/>
      <c r="R125" s="228"/>
      <c r="S125" s="228"/>
      <c r="T125" s="229"/>
      <c r="AT125" s="230" t="s">
        <v>148</v>
      </c>
      <c r="AU125" s="230" t="s">
        <v>85</v>
      </c>
      <c r="AV125" s="12" t="s">
        <v>83</v>
      </c>
      <c r="AW125" s="12" t="s">
        <v>40</v>
      </c>
      <c r="AX125" s="12" t="s">
        <v>76</v>
      </c>
      <c r="AY125" s="230" t="s">
        <v>138</v>
      </c>
    </row>
    <row r="126" spans="2:65" s="13" customFormat="1" ht="13.5">
      <c r="B126" s="231"/>
      <c r="C126" s="232"/>
      <c r="D126" s="217" t="s">
        <v>148</v>
      </c>
      <c r="E126" s="243" t="s">
        <v>23</v>
      </c>
      <c r="F126" s="244" t="s">
        <v>640</v>
      </c>
      <c r="G126" s="232"/>
      <c r="H126" s="245">
        <v>59.107999999999997</v>
      </c>
      <c r="I126" s="237"/>
      <c r="J126" s="232"/>
      <c r="K126" s="232"/>
      <c r="L126" s="238"/>
      <c r="M126" s="239"/>
      <c r="N126" s="240"/>
      <c r="O126" s="240"/>
      <c r="P126" s="240"/>
      <c r="Q126" s="240"/>
      <c r="R126" s="240"/>
      <c r="S126" s="240"/>
      <c r="T126" s="241"/>
      <c r="AT126" s="242" t="s">
        <v>148</v>
      </c>
      <c r="AU126" s="242" t="s">
        <v>85</v>
      </c>
      <c r="AV126" s="13" t="s">
        <v>85</v>
      </c>
      <c r="AW126" s="13" t="s">
        <v>40</v>
      </c>
      <c r="AX126" s="13" t="s">
        <v>76</v>
      </c>
      <c r="AY126" s="242" t="s">
        <v>138</v>
      </c>
    </row>
    <row r="127" spans="2:65" s="13" customFormat="1" ht="13.5">
      <c r="B127" s="231"/>
      <c r="C127" s="232"/>
      <c r="D127" s="217" t="s">
        <v>148</v>
      </c>
      <c r="E127" s="243" t="s">
        <v>23</v>
      </c>
      <c r="F127" s="244" t="s">
        <v>641</v>
      </c>
      <c r="G127" s="232"/>
      <c r="H127" s="245">
        <v>16.111000000000001</v>
      </c>
      <c r="I127" s="237"/>
      <c r="J127" s="232"/>
      <c r="K127" s="232"/>
      <c r="L127" s="238"/>
      <c r="M127" s="239"/>
      <c r="N127" s="240"/>
      <c r="O127" s="240"/>
      <c r="P127" s="240"/>
      <c r="Q127" s="240"/>
      <c r="R127" s="240"/>
      <c r="S127" s="240"/>
      <c r="T127" s="241"/>
      <c r="AT127" s="242" t="s">
        <v>148</v>
      </c>
      <c r="AU127" s="242" t="s">
        <v>85</v>
      </c>
      <c r="AV127" s="13" t="s">
        <v>85</v>
      </c>
      <c r="AW127" s="13" t="s">
        <v>40</v>
      </c>
      <c r="AX127" s="13" t="s">
        <v>76</v>
      </c>
      <c r="AY127" s="242" t="s">
        <v>138</v>
      </c>
    </row>
    <row r="128" spans="2:65" s="14" customFormat="1" ht="13.5">
      <c r="B128" s="246"/>
      <c r="C128" s="247"/>
      <c r="D128" s="233" t="s">
        <v>148</v>
      </c>
      <c r="E128" s="248" t="s">
        <v>23</v>
      </c>
      <c r="F128" s="249" t="s">
        <v>159</v>
      </c>
      <c r="G128" s="247"/>
      <c r="H128" s="250">
        <v>75.218999999999994</v>
      </c>
      <c r="I128" s="251"/>
      <c r="J128" s="247"/>
      <c r="K128" s="247"/>
      <c r="L128" s="252"/>
      <c r="M128" s="253"/>
      <c r="N128" s="254"/>
      <c r="O128" s="254"/>
      <c r="P128" s="254"/>
      <c r="Q128" s="254"/>
      <c r="R128" s="254"/>
      <c r="S128" s="254"/>
      <c r="T128" s="255"/>
      <c r="AT128" s="256" t="s">
        <v>148</v>
      </c>
      <c r="AU128" s="256" t="s">
        <v>85</v>
      </c>
      <c r="AV128" s="14" t="s">
        <v>95</v>
      </c>
      <c r="AW128" s="14" t="s">
        <v>40</v>
      </c>
      <c r="AX128" s="14" t="s">
        <v>83</v>
      </c>
      <c r="AY128" s="256" t="s">
        <v>138</v>
      </c>
    </row>
    <row r="129" spans="2:65" s="1" customFormat="1" ht="44.25" customHeight="1">
      <c r="B129" s="42"/>
      <c r="C129" s="205" t="s">
        <v>559</v>
      </c>
      <c r="D129" s="205" t="s">
        <v>140</v>
      </c>
      <c r="E129" s="206" t="s">
        <v>656</v>
      </c>
      <c r="F129" s="207" t="s">
        <v>657</v>
      </c>
      <c r="G129" s="208" t="s">
        <v>187</v>
      </c>
      <c r="H129" s="209">
        <v>137.05600000000001</v>
      </c>
      <c r="I129" s="210"/>
      <c r="J129" s="211">
        <f>ROUND(I129*H129,2)</f>
        <v>0</v>
      </c>
      <c r="K129" s="207" t="s">
        <v>144</v>
      </c>
      <c r="L129" s="62"/>
      <c r="M129" s="212" t="s">
        <v>23</v>
      </c>
      <c r="N129" s="213" t="s">
        <v>47</v>
      </c>
      <c r="O129" s="43"/>
      <c r="P129" s="214">
        <f>O129*H129</f>
        <v>0</v>
      </c>
      <c r="Q129" s="214">
        <v>0</v>
      </c>
      <c r="R129" s="214">
        <f>Q129*H129</f>
        <v>0</v>
      </c>
      <c r="S129" s="214">
        <v>0</v>
      </c>
      <c r="T129" s="215">
        <f>S129*H129</f>
        <v>0</v>
      </c>
      <c r="AR129" s="25" t="s">
        <v>95</v>
      </c>
      <c r="AT129" s="25" t="s">
        <v>140</v>
      </c>
      <c r="AU129" s="25" t="s">
        <v>85</v>
      </c>
      <c r="AY129" s="25" t="s">
        <v>138</v>
      </c>
      <c r="BE129" s="216">
        <f>IF(N129="základní",J129,0)</f>
        <v>0</v>
      </c>
      <c r="BF129" s="216">
        <f>IF(N129="snížená",J129,0)</f>
        <v>0</v>
      </c>
      <c r="BG129" s="216">
        <f>IF(N129="zákl. přenesená",J129,0)</f>
        <v>0</v>
      </c>
      <c r="BH129" s="216">
        <f>IF(N129="sníž. přenesená",J129,0)</f>
        <v>0</v>
      </c>
      <c r="BI129" s="216">
        <f>IF(N129="nulová",J129,0)</f>
        <v>0</v>
      </c>
      <c r="BJ129" s="25" t="s">
        <v>83</v>
      </c>
      <c r="BK129" s="216">
        <f>ROUND(I129*H129,2)</f>
        <v>0</v>
      </c>
      <c r="BL129" s="25" t="s">
        <v>95</v>
      </c>
      <c r="BM129" s="25" t="s">
        <v>658</v>
      </c>
    </row>
    <row r="130" spans="2:65" s="1" customFormat="1" ht="189">
      <c r="B130" s="42"/>
      <c r="C130" s="64"/>
      <c r="D130" s="217" t="s">
        <v>146</v>
      </c>
      <c r="E130" s="64"/>
      <c r="F130" s="218" t="s">
        <v>179</v>
      </c>
      <c r="G130" s="64"/>
      <c r="H130" s="64"/>
      <c r="I130" s="173"/>
      <c r="J130" s="64"/>
      <c r="K130" s="64"/>
      <c r="L130" s="62"/>
      <c r="M130" s="219"/>
      <c r="N130" s="43"/>
      <c r="O130" s="43"/>
      <c r="P130" s="43"/>
      <c r="Q130" s="43"/>
      <c r="R130" s="43"/>
      <c r="S130" s="43"/>
      <c r="T130" s="79"/>
      <c r="AT130" s="25" t="s">
        <v>146</v>
      </c>
      <c r="AU130" s="25" t="s">
        <v>85</v>
      </c>
    </row>
    <row r="131" spans="2:65" s="12" customFormat="1" ht="13.5">
      <c r="B131" s="220"/>
      <c r="C131" s="221"/>
      <c r="D131" s="217" t="s">
        <v>148</v>
      </c>
      <c r="E131" s="222" t="s">
        <v>23</v>
      </c>
      <c r="F131" s="223" t="s">
        <v>659</v>
      </c>
      <c r="G131" s="221"/>
      <c r="H131" s="224" t="s">
        <v>23</v>
      </c>
      <c r="I131" s="225"/>
      <c r="J131" s="221"/>
      <c r="K131" s="221"/>
      <c r="L131" s="226"/>
      <c r="M131" s="227"/>
      <c r="N131" s="228"/>
      <c r="O131" s="228"/>
      <c r="P131" s="228"/>
      <c r="Q131" s="228"/>
      <c r="R131" s="228"/>
      <c r="S131" s="228"/>
      <c r="T131" s="229"/>
      <c r="AT131" s="230" t="s">
        <v>148</v>
      </c>
      <c r="AU131" s="230" t="s">
        <v>85</v>
      </c>
      <c r="AV131" s="12" t="s">
        <v>83</v>
      </c>
      <c r="AW131" s="12" t="s">
        <v>40</v>
      </c>
      <c r="AX131" s="12" t="s">
        <v>76</v>
      </c>
      <c r="AY131" s="230" t="s">
        <v>138</v>
      </c>
    </row>
    <row r="132" spans="2:65" s="13" customFormat="1" ht="13.5">
      <c r="B132" s="231"/>
      <c r="C132" s="232"/>
      <c r="D132" s="217" t="s">
        <v>148</v>
      </c>
      <c r="E132" s="243" t="s">
        <v>23</v>
      </c>
      <c r="F132" s="244" t="s">
        <v>660</v>
      </c>
      <c r="G132" s="232"/>
      <c r="H132" s="245">
        <v>30.126000000000001</v>
      </c>
      <c r="I132" s="237"/>
      <c r="J132" s="232"/>
      <c r="K132" s="232"/>
      <c r="L132" s="238"/>
      <c r="M132" s="239"/>
      <c r="N132" s="240"/>
      <c r="O132" s="240"/>
      <c r="P132" s="240"/>
      <c r="Q132" s="240"/>
      <c r="R132" s="240"/>
      <c r="S132" s="240"/>
      <c r="T132" s="241"/>
      <c r="AT132" s="242" t="s">
        <v>148</v>
      </c>
      <c r="AU132" s="242" t="s">
        <v>85</v>
      </c>
      <c r="AV132" s="13" t="s">
        <v>85</v>
      </c>
      <c r="AW132" s="13" t="s">
        <v>40</v>
      </c>
      <c r="AX132" s="13" t="s">
        <v>76</v>
      </c>
      <c r="AY132" s="242" t="s">
        <v>138</v>
      </c>
    </row>
    <row r="133" spans="2:65" s="13" customFormat="1" ht="13.5">
      <c r="B133" s="231"/>
      <c r="C133" s="232"/>
      <c r="D133" s="217" t="s">
        <v>148</v>
      </c>
      <c r="E133" s="243" t="s">
        <v>23</v>
      </c>
      <c r="F133" s="244" t="s">
        <v>661</v>
      </c>
      <c r="G133" s="232"/>
      <c r="H133" s="245">
        <v>38.402000000000001</v>
      </c>
      <c r="I133" s="237"/>
      <c r="J133" s="232"/>
      <c r="K133" s="232"/>
      <c r="L133" s="238"/>
      <c r="M133" s="239"/>
      <c r="N133" s="240"/>
      <c r="O133" s="240"/>
      <c r="P133" s="240"/>
      <c r="Q133" s="240"/>
      <c r="R133" s="240"/>
      <c r="S133" s="240"/>
      <c r="T133" s="241"/>
      <c r="AT133" s="242" t="s">
        <v>148</v>
      </c>
      <c r="AU133" s="242" t="s">
        <v>85</v>
      </c>
      <c r="AV133" s="13" t="s">
        <v>85</v>
      </c>
      <c r="AW133" s="13" t="s">
        <v>40</v>
      </c>
      <c r="AX133" s="13" t="s">
        <v>76</v>
      </c>
      <c r="AY133" s="242" t="s">
        <v>138</v>
      </c>
    </row>
    <row r="134" spans="2:65" s="14" customFormat="1" ht="13.5">
      <c r="B134" s="246"/>
      <c r="C134" s="247"/>
      <c r="D134" s="217" t="s">
        <v>148</v>
      </c>
      <c r="E134" s="258" t="s">
        <v>23</v>
      </c>
      <c r="F134" s="259" t="s">
        <v>159</v>
      </c>
      <c r="G134" s="247"/>
      <c r="H134" s="260">
        <v>68.528000000000006</v>
      </c>
      <c r="I134" s="251"/>
      <c r="J134" s="247"/>
      <c r="K134" s="247"/>
      <c r="L134" s="252"/>
      <c r="M134" s="253"/>
      <c r="N134" s="254"/>
      <c r="O134" s="254"/>
      <c r="P134" s="254"/>
      <c r="Q134" s="254"/>
      <c r="R134" s="254"/>
      <c r="S134" s="254"/>
      <c r="T134" s="255"/>
      <c r="AT134" s="256" t="s">
        <v>148</v>
      </c>
      <c r="AU134" s="256" t="s">
        <v>85</v>
      </c>
      <c r="AV134" s="14" t="s">
        <v>95</v>
      </c>
      <c r="AW134" s="14" t="s">
        <v>40</v>
      </c>
      <c r="AX134" s="14" t="s">
        <v>76</v>
      </c>
      <c r="AY134" s="256" t="s">
        <v>138</v>
      </c>
    </row>
    <row r="135" spans="2:65" s="13" customFormat="1" ht="13.5">
      <c r="B135" s="231"/>
      <c r="C135" s="232"/>
      <c r="D135" s="233" t="s">
        <v>148</v>
      </c>
      <c r="E135" s="234" t="s">
        <v>23</v>
      </c>
      <c r="F135" s="235" t="s">
        <v>662</v>
      </c>
      <c r="G135" s="232"/>
      <c r="H135" s="236">
        <v>137.05600000000001</v>
      </c>
      <c r="I135" s="237"/>
      <c r="J135" s="232"/>
      <c r="K135" s="232"/>
      <c r="L135" s="238"/>
      <c r="M135" s="239"/>
      <c r="N135" s="240"/>
      <c r="O135" s="240"/>
      <c r="P135" s="240"/>
      <c r="Q135" s="240"/>
      <c r="R135" s="240"/>
      <c r="S135" s="240"/>
      <c r="T135" s="241"/>
      <c r="AT135" s="242" t="s">
        <v>148</v>
      </c>
      <c r="AU135" s="242" t="s">
        <v>85</v>
      </c>
      <c r="AV135" s="13" t="s">
        <v>85</v>
      </c>
      <c r="AW135" s="13" t="s">
        <v>40</v>
      </c>
      <c r="AX135" s="13" t="s">
        <v>83</v>
      </c>
      <c r="AY135" s="242" t="s">
        <v>138</v>
      </c>
    </row>
    <row r="136" spans="2:65" s="1" customFormat="1" ht="31.5" customHeight="1">
      <c r="B136" s="42"/>
      <c r="C136" s="205" t="s">
        <v>564</v>
      </c>
      <c r="D136" s="205" t="s">
        <v>140</v>
      </c>
      <c r="E136" s="206" t="s">
        <v>663</v>
      </c>
      <c r="F136" s="207" t="s">
        <v>664</v>
      </c>
      <c r="G136" s="208" t="s">
        <v>409</v>
      </c>
      <c r="H136" s="209">
        <v>1</v>
      </c>
      <c r="I136" s="210"/>
      <c r="J136" s="211">
        <f>ROUND(I136*H136,2)</f>
        <v>0</v>
      </c>
      <c r="K136" s="207" t="s">
        <v>144</v>
      </c>
      <c r="L136" s="62"/>
      <c r="M136" s="212" t="s">
        <v>23</v>
      </c>
      <c r="N136" s="213" t="s">
        <v>47</v>
      </c>
      <c r="O136" s="43"/>
      <c r="P136" s="214">
        <f>O136*H136</f>
        <v>0</v>
      </c>
      <c r="Q136" s="214">
        <v>0</v>
      </c>
      <c r="R136" s="214">
        <f>Q136*H136</f>
        <v>0</v>
      </c>
      <c r="S136" s="214">
        <v>0</v>
      </c>
      <c r="T136" s="215">
        <f>S136*H136</f>
        <v>0</v>
      </c>
      <c r="AR136" s="25" t="s">
        <v>95</v>
      </c>
      <c r="AT136" s="25" t="s">
        <v>140</v>
      </c>
      <c r="AU136" s="25" t="s">
        <v>85</v>
      </c>
      <c r="AY136" s="25" t="s">
        <v>138</v>
      </c>
      <c r="BE136" s="216">
        <f>IF(N136="základní",J136,0)</f>
        <v>0</v>
      </c>
      <c r="BF136" s="216">
        <f>IF(N136="snížená",J136,0)</f>
        <v>0</v>
      </c>
      <c r="BG136" s="216">
        <f>IF(N136="zákl. přenesená",J136,0)</f>
        <v>0</v>
      </c>
      <c r="BH136" s="216">
        <f>IF(N136="sníž. přenesená",J136,0)</f>
        <v>0</v>
      </c>
      <c r="BI136" s="216">
        <f>IF(N136="nulová",J136,0)</f>
        <v>0</v>
      </c>
      <c r="BJ136" s="25" t="s">
        <v>83</v>
      </c>
      <c r="BK136" s="216">
        <f>ROUND(I136*H136,2)</f>
        <v>0</v>
      </c>
      <c r="BL136" s="25" t="s">
        <v>95</v>
      </c>
      <c r="BM136" s="25" t="s">
        <v>665</v>
      </c>
    </row>
    <row r="137" spans="2:65" s="1" customFormat="1" ht="27">
      <c r="B137" s="42"/>
      <c r="C137" s="64"/>
      <c r="D137" s="233" t="s">
        <v>146</v>
      </c>
      <c r="E137" s="64"/>
      <c r="F137" s="257" t="s">
        <v>666</v>
      </c>
      <c r="G137" s="64"/>
      <c r="H137" s="64"/>
      <c r="I137" s="173"/>
      <c r="J137" s="64"/>
      <c r="K137" s="64"/>
      <c r="L137" s="62"/>
      <c r="M137" s="219"/>
      <c r="N137" s="43"/>
      <c r="O137" s="43"/>
      <c r="P137" s="43"/>
      <c r="Q137" s="43"/>
      <c r="R137" s="43"/>
      <c r="S137" s="43"/>
      <c r="T137" s="79"/>
      <c r="AT137" s="25" t="s">
        <v>146</v>
      </c>
      <c r="AU137" s="25" t="s">
        <v>85</v>
      </c>
    </row>
    <row r="138" spans="2:65" s="1" customFormat="1" ht="44.25" customHeight="1">
      <c r="B138" s="42"/>
      <c r="C138" s="205" t="s">
        <v>568</v>
      </c>
      <c r="D138" s="205" t="s">
        <v>140</v>
      </c>
      <c r="E138" s="206" t="s">
        <v>176</v>
      </c>
      <c r="F138" s="207" t="s">
        <v>177</v>
      </c>
      <c r="G138" s="208" t="s">
        <v>187</v>
      </c>
      <c r="H138" s="209">
        <v>30.126000000000001</v>
      </c>
      <c r="I138" s="210"/>
      <c r="J138" s="211">
        <f>ROUND(I138*H138,2)</f>
        <v>0</v>
      </c>
      <c r="K138" s="207" t="s">
        <v>144</v>
      </c>
      <c r="L138" s="62"/>
      <c r="M138" s="212" t="s">
        <v>23</v>
      </c>
      <c r="N138" s="213" t="s">
        <v>47</v>
      </c>
      <c r="O138" s="43"/>
      <c r="P138" s="214">
        <f>O138*H138</f>
        <v>0</v>
      </c>
      <c r="Q138" s="214">
        <v>0</v>
      </c>
      <c r="R138" s="214">
        <f>Q138*H138</f>
        <v>0</v>
      </c>
      <c r="S138" s="214">
        <v>0</v>
      </c>
      <c r="T138" s="215">
        <f>S138*H138</f>
        <v>0</v>
      </c>
      <c r="AR138" s="25" t="s">
        <v>95</v>
      </c>
      <c r="AT138" s="25" t="s">
        <v>140</v>
      </c>
      <c r="AU138" s="25" t="s">
        <v>85</v>
      </c>
      <c r="AY138" s="25" t="s">
        <v>138</v>
      </c>
      <c r="BE138" s="216">
        <f>IF(N138="základní",J138,0)</f>
        <v>0</v>
      </c>
      <c r="BF138" s="216">
        <f>IF(N138="snížená",J138,0)</f>
        <v>0</v>
      </c>
      <c r="BG138" s="216">
        <f>IF(N138="zákl. přenesená",J138,0)</f>
        <v>0</v>
      </c>
      <c r="BH138" s="216">
        <f>IF(N138="sníž. přenesená",J138,0)</f>
        <v>0</v>
      </c>
      <c r="BI138" s="216">
        <f>IF(N138="nulová",J138,0)</f>
        <v>0</v>
      </c>
      <c r="BJ138" s="25" t="s">
        <v>83</v>
      </c>
      <c r="BK138" s="216">
        <f>ROUND(I138*H138,2)</f>
        <v>0</v>
      </c>
      <c r="BL138" s="25" t="s">
        <v>95</v>
      </c>
      <c r="BM138" s="25" t="s">
        <v>667</v>
      </c>
    </row>
    <row r="139" spans="2:65" s="1" customFormat="1" ht="189">
      <c r="B139" s="42"/>
      <c r="C139" s="64"/>
      <c r="D139" s="217" t="s">
        <v>146</v>
      </c>
      <c r="E139" s="64"/>
      <c r="F139" s="218" t="s">
        <v>179</v>
      </c>
      <c r="G139" s="64"/>
      <c r="H139" s="64"/>
      <c r="I139" s="173"/>
      <c r="J139" s="64"/>
      <c r="K139" s="64"/>
      <c r="L139" s="62"/>
      <c r="M139" s="219"/>
      <c r="N139" s="43"/>
      <c r="O139" s="43"/>
      <c r="P139" s="43"/>
      <c r="Q139" s="43"/>
      <c r="R139" s="43"/>
      <c r="S139" s="43"/>
      <c r="T139" s="79"/>
      <c r="AT139" s="25" t="s">
        <v>146</v>
      </c>
      <c r="AU139" s="25" t="s">
        <v>85</v>
      </c>
    </row>
    <row r="140" spans="2:65" s="12" customFormat="1" ht="13.5">
      <c r="B140" s="220"/>
      <c r="C140" s="221"/>
      <c r="D140" s="217" t="s">
        <v>148</v>
      </c>
      <c r="E140" s="222" t="s">
        <v>23</v>
      </c>
      <c r="F140" s="223" t="s">
        <v>668</v>
      </c>
      <c r="G140" s="221"/>
      <c r="H140" s="224" t="s">
        <v>23</v>
      </c>
      <c r="I140" s="225"/>
      <c r="J140" s="221"/>
      <c r="K140" s="221"/>
      <c r="L140" s="226"/>
      <c r="M140" s="227"/>
      <c r="N140" s="228"/>
      <c r="O140" s="228"/>
      <c r="P140" s="228"/>
      <c r="Q140" s="228"/>
      <c r="R140" s="228"/>
      <c r="S140" s="228"/>
      <c r="T140" s="229"/>
      <c r="AT140" s="230" t="s">
        <v>148</v>
      </c>
      <c r="AU140" s="230" t="s">
        <v>85</v>
      </c>
      <c r="AV140" s="12" t="s">
        <v>83</v>
      </c>
      <c r="AW140" s="12" t="s">
        <v>40</v>
      </c>
      <c r="AX140" s="12" t="s">
        <v>76</v>
      </c>
      <c r="AY140" s="230" t="s">
        <v>138</v>
      </c>
    </row>
    <row r="141" spans="2:65" s="13" customFormat="1" ht="13.5">
      <c r="B141" s="231"/>
      <c r="C141" s="232"/>
      <c r="D141" s="217" t="s">
        <v>148</v>
      </c>
      <c r="E141" s="243" t="s">
        <v>23</v>
      </c>
      <c r="F141" s="244" t="s">
        <v>669</v>
      </c>
      <c r="G141" s="232"/>
      <c r="H141" s="245">
        <v>4.7839999999999998</v>
      </c>
      <c r="I141" s="237"/>
      <c r="J141" s="232"/>
      <c r="K141" s="232"/>
      <c r="L141" s="238"/>
      <c r="M141" s="239"/>
      <c r="N141" s="240"/>
      <c r="O141" s="240"/>
      <c r="P141" s="240"/>
      <c r="Q141" s="240"/>
      <c r="R141" s="240"/>
      <c r="S141" s="240"/>
      <c r="T141" s="241"/>
      <c r="AT141" s="242" t="s">
        <v>148</v>
      </c>
      <c r="AU141" s="242" t="s">
        <v>85</v>
      </c>
      <c r="AV141" s="13" t="s">
        <v>85</v>
      </c>
      <c r="AW141" s="13" t="s">
        <v>40</v>
      </c>
      <c r="AX141" s="13" t="s">
        <v>76</v>
      </c>
      <c r="AY141" s="242" t="s">
        <v>138</v>
      </c>
    </row>
    <row r="142" spans="2:65" s="13" customFormat="1" ht="13.5">
      <c r="B142" s="231"/>
      <c r="C142" s="232"/>
      <c r="D142" s="217" t="s">
        <v>148</v>
      </c>
      <c r="E142" s="243" t="s">
        <v>23</v>
      </c>
      <c r="F142" s="244" t="s">
        <v>670</v>
      </c>
      <c r="G142" s="232"/>
      <c r="H142" s="245">
        <v>4.7839999999999998</v>
      </c>
      <c r="I142" s="237"/>
      <c r="J142" s="232"/>
      <c r="K142" s="232"/>
      <c r="L142" s="238"/>
      <c r="M142" s="239"/>
      <c r="N142" s="240"/>
      <c r="O142" s="240"/>
      <c r="P142" s="240"/>
      <c r="Q142" s="240"/>
      <c r="R142" s="240"/>
      <c r="S142" s="240"/>
      <c r="T142" s="241"/>
      <c r="AT142" s="242" t="s">
        <v>148</v>
      </c>
      <c r="AU142" s="242" t="s">
        <v>85</v>
      </c>
      <c r="AV142" s="13" t="s">
        <v>85</v>
      </c>
      <c r="AW142" s="13" t="s">
        <v>40</v>
      </c>
      <c r="AX142" s="13" t="s">
        <v>76</v>
      </c>
      <c r="AY142" s="242" t="s">
        <v>138</v>
      </c>
    </row>
    <row r="143" spans="2:65" s="12" customFormat="1" ht="13.5">
      <c r="B143" s="220"/>
      <c r="C143" s="221"/>
      <c r="D143" s="217" t="s">
        <v>148</v>
      </c>
      <c r="E143" s="222" t="s">
        <v>23</v>
      </c>
      <c r="F143" s="223" t="s">
        <v>671</v>
      </c>
      <c r="G143" s="221"/>
      <c r="H143" s="224" t="s">
        <v>23</v>
      </c>
      <c r="I143" s="225"/>
      <c r="J143" s="221"/>
      <c r="K143" s="221"/>
      <c r="L143" s="226"/>
      <c r="M143" s="227"/>
      <c r="N143" s="228"/>
      <c r="O143" s="228"/>
      <c r="P143" s="228"/>
      <c r="Q143" s="228"/>
      <c r="R143" s="228"/>
      <c r="S143" s="228"/>
      <c r="T143" s="229"/>
      <c r="AT143" s="230" t="s">
        <v>148</v>
      </c>
      <c r="AU143" s="230" t="s">
        <v>85</v>
      </c>
      <c r="AV143" s="12" t="s">
        <v>83</v>
      </c>
      <c r="AW143" s="12" t="s">
        <v>40</v>
      </c>
      <c r="AX143" s="12" t="s">
        <v>76</v>
      </c>
      <c r="AY143" s="230" t="s">
        <v>138</v>
      </c>
    </row>
    <row r="144" spans="2:65" s="12" customFormat="1" ht="13.5">
      <c r="B144" s="220"/>
      <c r="C144" s="221"/>
      <c r="D144" s="217" t="s">
        <v>148</v>
      </c>
      <c r="E144" s="222" t="s">
        <v>23</v>
      </c>
      <c r="F144" s="223" t="s">
        <v>672</v>
      </c>
      <c r="G144" s="221"/>
      <c r="H144" s="224" t="s">
        <v>23</v>
      </c>
      <c r="I144" s="225"/>
      <c r="J144" s="221"/>
      <c r="K144" s="221"/>
      <c r="L144" s="226"/>
      <c r="M144" s="227"/>
      <c r="N144" s="228"/>
      <c r="O144" s="228"/>
      <c r="P144" s="228"/>
      <c r="Q144" s="228"/>
      <c r="R144" s="228"/>
      <c r="S144" s="228"/>
      <c r="T144" s="229"/>
      <c r="AT144" s="230" t="s">
        <v>148</v>
      </c>
      <c r="AU144" s="230" t="s">
        <v>85</v>
      </c>
      <c r="AV144" s="12" t="s">
        <v>83</v>
      </c>
      <c r="AW144" s="12" t="s">
        <v>40</v>
      </c>
      <c r="AX144" s="12" t="s">
        <v>76</v>
      </c>
      <c r="AY144" s="230" t="s">
        <v>138</v>
      </c>
    </row>
    <row r="145" spans="2:65" s="13" customFormat="1" ht="13.5">
      <c r="B145" s="231"/>
      <c r="C145" s="232"/>
      <c r="D145" s="217" t="s">
        <v>148</v>
      </c>
      <c r="E145" s="243" t="s">
        <v>23</v>
      </c>
      <c r="F145" s="244" t="s">
        <v>673</v>
      </c>
      <c r="G145" s="232"/>
      <c r="H145" s="245">
        <v>6.4390000000000001</v>
      </c>
      <c r="I145" s="237"/>
      <c r="J145" s="232"/>
      <c r="K145" s="232"/>
      <c r="L145" s="238"/>
      <c r="M145" s="239"/>
      <c r="N145" s="240"/>
      <c r="O145" s="240"/>
      <c r="P145" s="240"/>
      <c r="Q145" s="240"/>
      <c r="R145" s="240"/>
      <c r="S145" s="240"/>
      <c r="T145" s="241"/>
      <c r="AT145" s="242" t="s">
        <v>148</v>
      </c>
      <c r="AU145" s="242" t="s">
        <v>85</v>
      </c>
      <c r="AV145" s="13" t="s">
        <v>85</v>
      </c>
      <c r="AW145" s="13" t="s">
        <v>40</v>
      </c>
      <c r="AX145" s="13" t="s">
        <v>76</v>
      </c>
      <c r="AY145" s="242" t="s">
        <v>138</v>
      </c>
    </row>
    <row r="146" spans="2:65" s="13" customFormat="1" ht="13.5">
      <c r="B146" s="231"/>
      <c r="C146" s="232"/>
      <c r="D146" s="217" t="s">
        <v>148</v>
      </c>
      <c r="E146" s="243" t="s">
        <v>23</v>
      </c>
      <c r="F146" s="244" t="s">
        <v>674</v>
      </c>
      <c r="G146" s="232"/>
      <c r="H146" s="245">
        <v>0.68400000000000005</v>
      </c>
      <c r="I146" s="237"/>
      <c r="J146" s="232"/>
      <c r="K146" s="232"/>
      <c r="L146" s="238"/>
      <c r="M146" s="239"/>
      <c r="N146" s="240"/>
      <c r="O146" s="240"/>
      <c r="P146" s="240"/>
      <c r="Q146" s="240"/>
      <c r="R146" s="240"/>
      <c r="S146" s="240"/>
      <c r="T146" s="241"/>
      <c r="AT146" s="242" t="s">
        <v>148</v>
      </c>
      <c r="AU146" s="242" t="s">
        <v>85</v>
      </c>
      <c r="AV146" s="13" t="s">
        <v>85</v>
      </c>
      <c r="AW146" s="13" t="s">
        <v>40</v>
      </c>
      <c r="AX146" s="13" t="s">
        <v>76</v>
      </c>
      <c r="AY146" s="242" t="s">
        <v>138</v>
      </c>
    </row>
    <row r="147" spans="2:65" s="13" customFormat="1" ht="13.5">
      <c r="B147" s="231"/>
      <c r="C147" s="232"/>
      <c r="D147" s="217" t="s">
        <v>148</v>
      </c>
      <c r="E147" s="243" t="s">
        <v>23</v>
      </c>
      <c r="F147" s="244" t="s">
        <v>675</v>
      </c>
      <c r="G147" s="232"/>
      <c r="H147" s="245">
        <v>1.3129999999999999</v>
      </c>
      <c r="I147" s="237"/>
      <c r="J147" s="232"/>
      <c r="K147" s="232"/>
      <c r="L147" s="238"/>
      <c r="M147" s="239"/>
      <c r="N147" s="240"/>
      <c r="O147" s="240"/>
      <c r="P147" s="240"/>
      <c r="Q147" s="240"/>
      <c r="R147" s="240"/>
      <c r="S147" s="240"/>
      <c r="T147" s="241"/>
      <c r="AT147" s="242" t="s">
        <v>148</v>
      </c>
      <c r="AU147" s="242" t="s">
        <v>85</v>
      </c>
      <c r="AV147" s="13" t="s">
        <v>85</v>
      </c>
      <c r="AW147" s="13" t="s">
        <v>40</v>
      </c>
      <c r="AX147" s="13" t="s">
        <v>76</v>
      </c>
      <c r="AY147" s="242" t="s">
        <v>138</v>
      </c>
    </row>
    <row r="148" spans="2:65" s="12" customFormat="1" ht="13.5">
      <c r="B148" s="220"/>
      <c r="C148" s="221"/>
      <c r="D148" s="217" t="s">
        <v>148</v>
      </c>
      <c r="E148" s="222" t="s">
        <v>23</v>
      </c>
      <c r="F148" s="223" t="s">
        <v>676</v>
      </c>
      <c r="G148" s="221"/>
      <c r="H148" s="224" t="s">
        <v>23</v>
      </c>
      <c r="I148" s="225"/>
      <c r="J148" s="221"/>
      <c r="K148" s="221"/>
      <c r="L148" s="226"/>
      <c r="M148" s="227"/>
      <c r="N148" s="228"/>
      <c r="O148" s="228"/>
      <c r="P148" s="228"/>
      <c r="Q148" s="228"/>
      <c r="R148" s="228"/>
      <c r="S148" s="228"/>
      <c r="T148" s="229"/>
      <c r="AT148" s="230" t="s">
        <v>148</v>
      </c>
      <c r="AU148" s="230" t="s">
        <v>85</v>
      </c>
      <c r="AV148" s="12" t="s">
        <v>83</v>
      </c>
      <c r="AW148" s="12" t="s">
        <v>40</v>
      </c>
      <c r="AX148" s="12" t="s">
        <v>76</v>
      </c>
      <c r="AY148" s="230" t="s">
        <v>138</v>
      </c>
    </row>
    <row r="149" spans="2:65" s="13" customFormat="1" ht="13.5">
      <c r="B149" s="231"/>
      <c r="C149" s="232"/>
      <c r="D149" s="217" t="s">
        <v>148</v>
      </c>
      <c r="E149" s="243" t="s">
        <v>23</v>
      </c>
      <c r="F149" s="244" t="s">
        <v>677</v>
      </c>
      <c r="G149" s="232"/>
      <c r="H149" s="245">
        <v>6.556</v>
      </c>
      <c r="I149" s="237"/>
      <c r="J149" s="232"/>
      <c r="K149" s="232"/>
      <c r="L149" s="238"/>
      <c r="M149" s="239"/>
      <c r="N149" s="240"/>
      <c r="O149" s="240"/>
      <c r="P149" s="240"/>
      <c r="Q149" s="240"/>
      <c r="R149" s="240"/>
      <c r="S149" s="240"/>
      <c r="T149" s="241"/>
      <c r="AT149" s="242" t="s">
        <v>148</v>
      </c>
      <c r="AU149" s="242" t="s">
        <v>85</v>
      </c>
      <c r="AV149" s="13" t="s">
        <v>85</v>
      </c>
      <c r="AW149" s="13" t="s">
        <v>40</v>
      </c>
      <c r="AX149" s="13" t="s">
        <v>76</v>
      </c>
      <c r="AY149" s="242" t="s">
        <v>138</v>
      </c>
    </row>
    <row r="150" spans="2:65" s="13" customFormat="1" ht="13.5">
      <c r="B150" s="231"/>
      <c r="C150" s="232"/>
      <c r="D150" s="217" t="s">
        <v>148</v>
      </c>
      <c r="E150" s="243" t="s">
        <v>23</v>
      </c>
      <c r="F150" s="244" t="s">
        <v>678</v>
      </c>
      <c r="G150" s="232"/>
      <c r="H150" s="245">
        <v>1.2</v>
      </c>
      <c r="I150" s="237"/>
      <c r="J150" s="232"/>
      <c r="K150" s="232"/>
      <c r="L150" s="238"/>
      <c r="M150" s="239"/>
      <c r="N150" s="240"/>
      <c r="O150" s="240"/>
      <c r="P150" s="240"/>
      <c r="Q150" s="240"/>
      <c r="R150" s="240"/>
      <c r="S150" s="240"/>
      <c r="T150" s="241"/>
      <c r="AT150" s="242" t="s">
        <v>148</v>
      </c>
      <c r="AU150" s="242" t="s">
        <v>85</v>
      </c>
      <c r="AV150" s="13" t="s">
        <v>85</v>
      </c>
      <c r="AW150" s="13" t="s">
        <v>40</v>
      </c>
      <c r="AX150" s="13" t="s">
        <v>76</v>
      </c>
      <c r="AY150" s="242" t="s">
        <v>138</v>
      </c>
    </row>
    <row r="151" spans="2:65" s="13" customFormat="1" ht="13.5">
      <c r="B151" s="231"/>
      <c r="C151" s="232"/>
      <c r="D151" s="217" t="s">
        <v>148</v>
      </c>
      <c r="E151" s="243" t="s">
        <v>23</v>
      </c>
      <c r="F151" s="244" t="s">
        <v>679</v>
      </c>
      <c r="G151" s="232"/>
      <c r="H151" s="245">
        <v>1.204</v>
      </c>
      <c r="I151" s="237"/>
      <c r="J151" s="232"/>
      <c r="K151" s="232"/>
      <c r="L151" s="238"/>
      <c r="M151" s="239"/>
      <c r="N151" s="240"/>
      <c r="O151" s="240"/>
      <c r="P151" s="240"/>
      <c r="Q151" s="240"/>
      <c r="R151" s="240"/>
      <c r="S151" s="240"/>
      <c r="T151" s="241"/>
      <c r="AT151" s="242" t="s">
        <v>148</v>
      </c>
      <c r="AU151" s="242" t="s">
        <v>85</v>
      </c>
      <c r="AV151" s="13" t="s">
        <v>85</v>
      </c>
      <c r="AW151" s="13" t="s">
        <v>40</v>
      </c>
      <c r="AX151" s="13" t="s">
        <v>76</v>
      </c>
      <c r="AY151" s="242" t="s">
        <v>138</v>
      </c>
    </row>
    <row r="152" spans="2:65" s="13" customFormat="1" ht="13.5">
      <c r="B152" s="231"/>
      <c r="C152" s="232"/>
      <c r="D152" s="217" t="s">
        <v>148</v>
      </c>
      <c r="E152" s="243" t="s">
        <v>23</v>
      </c>
      <c r="F152" s="244" t="s">
        <v>680</v>
      </c>
      <c r="G152" s="232"/>
      <c r="H152" s="245">
        <v>0.24199999999999999</v>
      </c>
      <c r="I152" s="237"/>
      <c r="J152" s="232"/>
      <c r="K152" s="232"/>
      <c r="L152" s="238"/>
      <c r="M152" s="239"/>
      <c r="N152" s="240"/>
      <c r="O152" s="240"/>
      <c r="P152" s="240"/>
      <c r="Q152" s="240"/>
      <c r="R152" s="240"/>
      <c r="S152" s="240"/>
      <c r="T152" s="241"/>
      <c r="AT152" s="242" t="s">
        <v>148</v>
      </c>
      <c r="AU152" s="242" t="s">
        <v>85</v>
      </c>
      <c r="AV152" s="13" t="s">
        <v>85</v>
      </c>
      <c r="AW152" s="13" t="s">
        <v>40</v>
      </c>
      <c r="AX152" s="13" t="s">
        <v>76</v>
      </c>
      <c r="AY152" s="242" t="s">
        <v>138</v>
      </c>
    </row>
    <row r="153" spans="2:65" s="13" customFormat="1" ht="13.5">
      <c r="B153" s="231"/>
      <c r="C153" s="232"/>
      <c r="D153" s="217" t="s">
        <v>148</v>
      </c>
      <c r="E153" s="243" t="s">
        <v>23</v>
      </c>
      <c r="F153" s="244" t="s">
        <v>681</v>
      </c>
      <c r="G153" s="232"/>
      <c r="H153" s="245">
        <v>1.2250000000000001</v>
      </c>
      <c r="I153" s="237"/>
      <c r="J153" s="232"/>
      <c r="K153" s="232"/>
      <c r="L153" s="238"/>
      <c r="M153" s="239"/>
      <c r="N153" s="240"/>
      <c r="O153" s="240"/>
      <c r="P153" s="240"/>
      <c r="Q153" s="240"/>
      <c r="R153" s="240"/>
      <c r="S153" s="240"/>
      <c r="T153" s="241"/>
      <c r="AT153" s="242" t="s">
        <v>148</v>
      </c>
      <c r="AU153" s="242" t="s">
        <v>85</v>
      </c>
      <c r="AV153" s="13" t="s">
        <v>85</v>
      </c>
      <c r="AW153" s="13" t="s">
        <v>40</v>
      </c>
      <c r="AX153" s="13" t="s">
        <v>76</v>
      </c>
      <c r="AY153" s="242" t="s">
        <v>138</v>
      </c>
    </row>
    <row r="154" spans="2:65" s="12" customFormat="1" ht="13.5">
      <c r="B154" s="220"/>
      <c r="C154" s="221"/>
      <c r="D154" s="217" t="s">
        <v>148</v>
      </c>
      <c r="E154" s="222" t="s">
        <v>23</v>
      </c>
      <c r="F154" s="223" t="s">
        <v>645</v>
      </c>
      <c r="G154" s="221"/>
      <c r="H154" s="224" t="s">
        <v>23</v>
      </c>
      <c r="I154" s="225"/>
      <c r="J154" s="221"/>
      <c r="K154" s="221"/>
      <c r="L154" s="226"/>
      <c r="M154" s="227"/>
      <c r="N154" s="228"/>
      <c r="O154" s="228"/>
      <c r="P154" s="228"/>
      <c r="Q154" s="228"/>
      <c r="R154" s="228"/>
      <c r="S154" s="228"/>
      <c r="T154" s="229"/>
      <c r="AT154" s="230" t="s">
        <v>148</v>
      </c>
      <c r="AU154" s="230" t="s">
        <v>85</v>
      </c>
      <c r="AV154" s="12" t="s">
        <v>83</v>
      </c>
      <c r="AW154" s="12" t="s">
        <v>40</v>
      </c>
      <c r="AX154" s="12" t="s">
        <v>76</v>
      </c>
      <c r="AY154" s="230" t="s">
        <v>138</v>
      </c>
    </row>
    <row r="155" spans="2:65" s="13" customFormat="1" ht="13.5">
      <c r="B155" s="231"/>
      <c r="C155" s="232"/>
      <c r="D155" s="217" t="s">
        <v>148</v>
      </c>
      <c r="E155" s="243" t="s">
        <v>23</v>
      </c>
      <c r="F155" s="244" t="s">
        <v>682</v>
      </c>
      <c r="G155" s="232"/>
      <c r="H155" s="245">
        <v>0.56999999999999995</v>
      </c>
      <c r="I155" s="237"/>
      <c r="J155" s="232"/>
      <c r="K155" s="232"/>
      <c r="L155" s="238"/>
      <c r="M155" s="239"/>
      <c r="N155" s="240"/>
      <c r="O155" s="240"/>
      <c r="P155" s="240"/>
      <c r="Q155" s="240"/>
      <c r="R155" s="240"/>
      <c r="S155" s="240"/>
      <c r="T155" s="241"/>
      <c r="AT155" s="242" t="s">
        <v>148</v>
      </c>
      <c r="AU155" s="242" t="s">
        <v>85</v>
      </c>
      <c r="AV155" s="13" t="s">
        <v>85</v>
      </c>
      <c r="AW155" s="13" t="s">
        <v>40</v>
      </c>
      <c r="AX155" s="13" t="s">
        <v>76</v>
      </c>
      <c r="AY155" s="242" t="s">
        <v>138</v>
      </c>
    </row>
    <row r="156" spans="2:65" s="13" customFormat="1" ht="13.5">
      <c r="B156" s="231"/>
      <c r="C156" s="232"/>
      <c r="D156" s="217" t="s">
        <v>148</v>
      </c>
      <c r="E156" s="243" t="s">
        <v>23</v>
      </c>
      <c r="F156" s="244" t="s">
        <v>683</v>
      </c>
      <c r="G156" s="232"/>
      <c r="H156" s="245">
        <v>0.75</v>
      </c>
      <c r="I156" s="237"/>
      <c r="J156" s="232"/>
      <c r="K156" s="232"/>
      <c r="L156" s="238"/>
      <c r="M156" s="239"/>
      <c r="N156" s="240"/>
      <c r="O156" s="240"/>
      <c r="P156" s="240"/>
      <c r="Q156" s="240"/>
      <c r="R156" s="240"/>
      <c r="S156" s="240"/>
      <c r="T156" s="241"/>
      <c r="AT156" s="242" t="s">
        <v>148</v>
      </c>
      <c r="AU156" s="242" t="s">
        <v>85</v>
      </c>
      <c r="AV156" s="13" t="s">
        <v>85</v>
      </c>
      <c r="AW156" s="13" t="s">
        <v>40</v>
      </c>
      <c r="AX156" s="13" t="s">
        <v>76</v>
      </c>
      <c r="AY156" s="242" t="s">
        <v>138</v>
      </c>
    </row>
    <row r="157" spans="2:65" s="13" customFormat="1" ht="13.5">
      <c r="B157" s="231"/>
      <c r="C157" s="232"/>
      <c r="D157" s="217" t="s">
        <v>148</v>
      </c>
      <c r="E157" s="243" t="s">
        <v>23</v>
      </c>
      <c r="F157" s="244" t="s">
        <v>684</v>
      </c>
      <c r="G157" s="232"/>
      <c r="H157" s="245">
        <v>0.375</v>
      </c>
      <c r="I157" s="237"/>
      <c r="J157" s="232"/>
      <c r="K157" s="232"/>
      <c r="L157" s="238"/>
      <c r="M157" s="239"/>
      <c r="N157" s="240"/>
      <c r="O157" s="240"/>
      <c r="P157" s="240"/>
      <c r="Q157" s="240"/>
      <c r="R157" s="240"/>
      <c r="S157" s="240"/>
      <c r="T157" s="241"/>
      <c r="AT157" s="242" t="s">
        <v>148</v>
      </c>
      <c r="AU157" s="242" t="s">
        <v>85</v>
      </c>
      <c r="AV157" s="13" t="s">
        <v>85</v>
      </c>
      <c r="AW157" s="13" t="s">
        <v>40</v>
      </c>
      <c r="AX157" s="13" t="s">
        <v>76</v>
      </c>
      <c r="AY157" s="242" t="s">
        <v>138</v>
      </c>
    </row>
    <row r="158" spans="2:65" s="14" customFormat="1" ht="13.5">
      <c r="B158" s="246"/>
      <c r="C158" s="247"/>
      <c r="D158" s="233" t="s">
        <v>148</v>
      </c>
      <c r="E158" s="248" t="s">
        <v>23</v>
      </c>
      <c r="F158" s="249" t="s">
        <v>159</v>
      </c>
      <c r="G158" s="247"/>
      <c r="H158" s="250">
        <v>30.126000000000001</v>
      </c>
      <c r="I158" s="251"/>
      <c r="J158" s="247"/>
      <c r="K158" s="247"/>
      <c r="L158" s="252"/>
      <c r="M158" s="253"/>
      <c r="N158" s="254"/>
      <c r="O158" s="254"/>
      <c r="P158" s="254"/>
      <c r="Q158" s="254"/>
      <c r="R158" s="254"/>
      <c r="S158" s="254"/>
      <c r="T158" s="255"/>
      <c r="AT158" s="256" t="s">
        <v>148</v>
      </c>
      <c r="AU158" s="256" t="s">
        <v>85</v>
      </c>
      <c r="AV158" s="14" t="s">
        <v>95</v>
      </c>
      <c r="AW158" s="14" t="s">
        <v>40</v>
      </c>
      <c r="AX158" s="14" t="s">
        <v>83</v>
      </c>
      <c r="AY158" s="256" t="s">
        <v>138</v>
      </c>
    </row>
    <row r="159" spans="2:65" s="1" customFormat="1" ht="31.5" customHeight="1">
      <c r="B159" s="42"/>
      <c r="C159" s="205" t="s">
        <v>573</v>
      </c>
      <c r="D159" s="205" t="s">
        <v>140</v>
      </c>
      <c r="E159" s="206" t="s">
        <v>180</v>
      </c>
      <c r="F159" s="207" t="s">
        <v>181</v>
      </c>
      <c r="G159" s="208" t="s">
        <v>187</v>
      </c>
      <c r="H159" s="209">
        <v>98.653999999999996</v>
      </c>
      <c r="I159" s="210"/>
      <c r="J159" s="211">
        <f>ROUND(I159*H159,2)</f>
        <v>0</v>
      </c>
      <c r="K159" s="207" t="s">
        <v>144</v>
      </c>
      <c r="L159" s="62"/>
      <c r="M159" s="212" t="s">
        <v>23</v>
      </c>
      <c r="N159" s="213" t="s">
        <v>47</v>
      </c>
      <c r="O159" s="43"/>
      <c r="P159" s="214">
        <f>O159*H159</f>
        <v>0</v>
      </c>
      <c r="Q159" s="214">
        <v>0</v>
      </c>
      <c r="R159" s="214">
        <f>Q159*H159</f>
        <v>0</v>
      </c>
      <c r="S159" s="214">
        <v>0</v>
      </c>
      <c r="T159" s="215">
        <f>S159*H159</f>
        <v>0</v>
      </c>
      <c r="AR159" s="25" t="s">
        <v>95</v>
      </c>
      <c r="AT159" s="25" t="s">
        <v>140</v>
      </c>
      <c r="AU159" s="25" t="s">
        <v>85</v>
      </c>
      <c r="AY159" s="25" t="s">
        <v>138</v>
      </c>
      <c r="BE159" s="216">
        <f>IF(N159="základní",J159,0)</f>
        <v>0</v>
      </c>
      <c r="BF159" s="216">
        <f>IF(N159="snížená",J159,0)</f>
        <v>0</v>
      </c>
      <c r="BG159" s="216">
        <f>IF(N159="zákl. přenesená",J159,0)</f>
        <v>0</v>
      </c>
      <c r="BH159" s="216">
        <f>IF(N159="sníž. přenesená",J159,0)</f>
        <v>0</v>
      </c>
      <c r="BI159" s="216">
        <f>IF(N159="nulová",J159,0)</f>
        <v>0</v>
      </c>
      <c r="BJ159" s="25" t="s">
        <v>83</v>
      </c>
      <c r="BK159" s="216">
        <f>ROUND(I159*H159,2)</f>
        <v>0</v>
      </c>
      <c r="BL159" s="25" t="s">
        <v>95</v>
      </c>
      <c r="BM159" s="25" t="s">
        <v>685</v>
      </c>
    </row>
    <row r="160" spans="2:65" s="1" customFormat="1" ht="148.5">
      <c r="B160" s="42"/>
      <c r="C160" s="64"/>
      <c r="D160" s="217" t="s">
        <v>146</v>
      </c>
      <c r="E160" s="64"/>
      <c r="F160" s="218" t="s">
        <v>183</v>
      </c>
      <c r="G160" s="64"/>
      <c r="H160" s="64"/>
      <c r="I160" s="173"/>
      <c r="J160" s="64"/>
      <c r="K160" s="64"/>
      <c r="L160" s="62"/>
      <c r="M160" s="219"/>
      <c r="N160" s="43"/>
      <c r="O160" s="43"/>
      <c r="P160" s="43"/>
      <c r="Q160" s="43"/>
      <c r="R160" s="43"/>
      <c r="S160" s="43"/>
      <c r="T160" s="79"/>
      <c r="AT160" s="25" t="s">
        <v>146</v>
      </c>
      <c r="AU160" s="25" t="s">
        <v>85</v>
      </c>
    </row>
    <row r="161" spans="2:65" s="13" customFormat="1" ht="13.5">
      <c r="B161" s="231"/>
      <c r="C161" s="232"/>
      <c r="D161" s="217" t="s">
        <v>148</v>
      </c>
      <c r="E161" s="243" t="s">
        <v>23</v>
      </c>
      <c r="F161" s="244" t="s">
        <v>686</v>
      </c>
      <c r="G161" s="232"/>
      <c r="H161" s="245">
        <v>30.126000000000001</v>
      </c>
      <c r="I161" s="237"/>
      <c r="J161" s="232"/>
      <c r="K161" s="232"/>
      <c r="L161" s="238"/>
      <c r="M161" s="239"/>
      <c r="N161" s="240"/>
      <c r="O161" s="240"/>
      <c r="P161" s="240"/>
      <c r="Q161" s="240"/>
      <c r="R161" s="240"/>
      <c r="S161" s="240"/>
      <c r="T161" s="241"/>
      <c r="AT161" s="242" t="s">
        <v>148</v>
      </c>
      <c r="AU161" s="242" t="s">
        <v>85</v>
      </c>
      <c r="AV161" s="13" t="s">
        <v>85</v>
      </c>
      <c r="AW161" s="13" t="s">
        <v>40</v>
      </c>
      <c r="AX161" s="13" t="s">
        <v>76</v>
      </c>
      <c r="AY161" s="242" t="s">
        <v>138</v>
      </c>
    </row>
    <row r="162" spans="2:65" s="13" customFormat="1" ht="13.5">
      <c r="B162" s="231"/>
      <c r="C162" s="232"/>
      <c r="D162" s="217" t="s">
        <v>148</v>
      </c>
      <c r="E162" s="243" t="s">
        <v>23</v>
      </c>
      <c r="F162" s="244" t="s">
        <v>687</v>
      </c>
      <c r="G162" s="232"/>
      <c r="H162" s="245">
        <v>68.528000000000006</v>
      </c>
      <c r="I162" s="237"/>
      <c r="J162" s="232"/>
      <c r="K162" s="232"/>
      <c r="L162" s="238"/>
      <c r="M162" s="239"/>
      <c r="N162" s="240"/>
      <c r="O162" s="240"/>
      <c r="P162" s="240"/>
      <c r="Q162" s="240"/>
      <c r="R162" s="240"/>
      <c r="S162" s="240"/>
      <c r="T162" s="241"/>
      <c r="AT162" s="242" t="s">
        <v>148</v>
      </c>
      <c r="AU162" s="242" t="s">
        <v>85</v>
      </c>
      <c r="AV162" s="13" t="s">
        <v>85</v>
      </c>
      <c r="AW162" s="13" t="s">
        <v>40</v>
      </c>
      <c r="AX162" s="13" t="s">
        <v>76</v>
      </c>
      <c r="AY162" s="242" t="s">
        <v>138</v>
      </c>
    </row>
    <row r="163" spans="2:65" s="14" customFormat="1" ht="13.5">
      <c r="B163" s="246"/>
      <c r="C163" s="247"/>
      <c r="D163" s="233" t="s">
        <v>148</v>
      </c>
      <c r="E163" s="248" t="s">
        <v>23</v>
      </c>
      <c r="F163" s="249" t="s">
        <v>159</v>
      </c>
      <c r="G163" s="247"/>
      <c r="H163" s="250">
        <v>98.653999999999996</v>
      </c>
      <c r="I163" s="251"/>
      <c r="J163" s="247"/>
      <c r="K163" s="247"/>
      <c r="L163" s="252"/>
      <c r="M163" s="253"/>
      <c r="N163" s="254"/>
      <c r="O163" s="254"/>
      <c r="P163" s="254"/>
      <c r="Q163" s="254"/>
      <c r="R163" s="254"/>
      <c r="S163" s="254"/>
      <c r="T163" s="255"/>
      <c r="AT163" s="256" t="s">
        <v>148</v>
      </c>
      <c r="AU163" s="256" t="s">
        <v>85</v>
      </c>
      <c r="AV163" s="14" t="s">
        <v>95</v>
      </c>
      <c r="AW163" s="14" t="s">
        <v>40</v>
      </c>
      <c r="AX163" s="14" t="s">
        <v>83</v>
      </c>
      <c r="AY163" s="256" t="s">
        <v>138</v>
      </c>
    </row>
    <row r="164" spans="2:65" s="1" customFormat="1" ht="44.25" customHeight="1">
      <c r="B164" s="42"/>
      <c r="C164" s="205" t="s">
        <v>578</v>
      </c>
      <c r="D164" s="205" t="s">
        <v>140</v>
      </c>
      <c r="E164" s="206" t="s">
        <v>688</v>
      </c>
      <c r="F164" s="207" t="s">
        <v>689</v>
      </c>
      <c r="G164" s="208" t="s">
        <v>187</v>
      </c>
      <c r="H164" s="209">
        <v>38.402000000000001</v>
      </c>
      <c r="I164" s="210"/>
      <c r="J164" s="211">
        <f>ROUND(I164*H164,2)</f>
        <v>0</v>
      </c>
      <c r="K164" s="207" t="s">
        <v>144</v>
      </c>
      <c r="L164" s="62"/>
      <c r="M164" s="212" t="s">
        <v>23</v>
      </c>
      <c r="N164" s="213" t="s">
        <v>47</v>
      </c>
      <c r="O164" s="43"/>
      <c r="P164" s="214">
        <f>O164*H164</f>
        <v>0</v>
      </c>
      <c r="Q164" s="214">
        <v>0</v>
      </c>
      <c r="R164" s="214">
        <f>Q164*H164</f>
        <v>0</v>
      </c>
      <c r="S164" s="214">
        <v>0</v>
      </c>
      <c r="T164" s="215">
        <f>S164*H164</f>
        <v>0</v>
      </c>
      <c r="AR164" s="25" t="s">
        <v>95</v>
      </c>
      <c r="AT164" s="25" t="s">
        <v>140</v>
      </c>
      <c r="AU164" s="25" t="s">
        <v>85</v>
      </c>
      <c r="AY164" s="25" t="s">
        <v>138</v>
      </c>
      <c r="BE164" s="216">
        <f>IF(N164="základní",J164,0)</f>
        <v>0</v>
      </c>
      <c r="BF164" s="216">
        <f>IF(N164="snížená",J164,0)</f>
        <v>0</v>
      </c>
      <c r="BG164" s="216">
        <f>IF(N164="zákl. přenesená",J164,0)</f>
        <v>0</v>
      </c>
      <c r="BH164" s="216">
        <f>IF(N164="sníž. přenesená",J164,0)</f>
        <v>0</v>
      </c>
      <c r="BI164" s="216">
        <f>IF(N164="nulová",J164,0)</f>
        <v>0</v>
      </c>
      <c r="BJ164" s="25" t="s">
        <v>83</v>
      </c>
      <c r="BK164" s="216">
        <f>ROUND(I164*H164,2)</f>
        <v>0</v>
      </c>
      <c r="BL164" s="25" t="s">
        <v>95</v>
      </c>
      <c r="BM164" s="25" t="s">
        <v>690</v>
      </c>
    </row>
    <row r="165" spans="2:65" s="1" customFormat="1" ht="409.5">
      <c r="B165" s="42"/>
      <c r="C165" s="64"/>
      <c r="D165" s="217" t="s">
        <v>146</v>
      </c>
      <c r="E165" s="64"/>
      <c r="F165" s="218" t="s">
        <v>691</v>
      </c>
      <c r="G165" s="64"/>
      <c r="H165" s="64"/>
      <c r="I165" s="173"/>
      <c r="J165" s="64"/>
      <c r="K165" s="64"/>
      <c r="L165" s="62"/>
      <c r="M165" s="219"/>
      <c r="N165" s="43"/>
      <c r="O165" s="43"/>
      <c r="P165" s="43"/>
      <c r="Q165" s="43"/>
      <c r="R165" s="43"/>
      <c r="S165" s="43"/>
      <c r="T165" s="79"/>
      <c r="AT165" s="25" t="s">
        <v>146</v>
      </c>
      <c r="AU165" s="25" t="s">
        <v>85</v>
      </c>
    </row>
    <row r="166" spans="2:65" s="12" customFormat="1" ht="13.5">
      <c r="B166" s="220"/>
      <c r="C166" s="221"/>
      <c r="D166" s="217" t="s">
        <v>148</v>
      </c>
      <c r="E166" s="222" t="s">
        <v>23</v>
      </c>
      <c r="F166" s="223" t="s">
        <v>642</v>
      </c>
      <c r="G166" s="221"/>
      <c r="H166" s="224" t="s">
        <v>23</v>
      </c>
      <c r="I166" s="225"/>
      <c r="J166" s="221"/>
      <c r="K166" s="221"/>
      <c r="L166" s="226"/>
      <c r="M166" s="227"/>
      <c r="N166" s="228"/>
      <c r="O166" s="228"/>
      <c r="P166" s="228"/>
      <c r="Q166" s="228"/>
      <c r="R166" s="228"/>
      <c r="S166" s="228"/>
      <c r="T166" s="229"/>
      <c r="AT166" s="230" t="s">
        <v>148</v>
      </c>
      <c r="AU166" s="230" t="s">
        <v>85</v>
      </c>
      <c r="AV166" s="12" t="s">
        <v>83</v>
      </c>
      <c r="AW166" s="12" t="s">
        <v>40</v>
      </c>
      <c r="AX166" s="12" t="s">
        <v>76</v>
      </c>
      <c r="AY166" s="230" t="s">
        <v>138</v>
      </c>
    </row>
    <row r="167" spans="2:65" s="13" customFormat="1" ht="13.5">
      <c r="B167" s="231"/>
      <c r="C167" s="232"/>
      <c r="D167" s="217" t="s">
        <v>148</v>
      </c>
      <c r="E167" s="243" t="s">
        <v>23</v>
      </c>
      <c r="F167" s="244" t="s">
        <v>643</v>
      </c>
      <c r="G167" s="232"/>
      <c r="H167" s="245">
        <v>15.333</v>
      </c>
      <c r="I167" s="237"/>
      <c r="J167" s="232"/>
      <c r="K167" s="232"/>
      <c r="L167" s="238"/>
      <c r="M167" s="239"/>
      <c r="N167" s="240"/>
      <c r="O167" s="240"/>
      <c r="P167" s="240"/>
      <c r="Q167" s="240"/>
      <c r="R167" s="240"/>
      <c r="S167" s="240"/>
      <c r="T167" s="241"/>
      <c r="AT167" s="242" t="s">
        <v>148</v>
      </c>
      <c r="AU167" s="242" t="s">
        <v>85</v>
      </c>
      <c r="AV167" s="13" t="s">
        <v>85</v>
      </c>
      <c r="AW167" s="13" t="s">
        <v>40</v>
      </c>
      <c r="AX167" s="13" t="s">
        <v>76</v>
      </c>
      <c r="AY167" s="242" t="s">
        <v>138</v>
      </c>
    </row>
    <row r="168" spans="2:65" s="13" customFormat="1" ht="13.5">
      <c r="B168" s="231"/>
      <c r="C168" s="232"/>
      <c r="D168" s="217" t="s">
        <v>148</v>
      </c>
      <c r="E168" s="243" t="s">
        <v>23</v>
      </c>
      <c r="F168" s="244" t="s">
        <v>644</v>
      </c>
      <c r="G168" s="232"/>
      <c r="H168" s="245">
        <v>10.680999999999999</v>
      </c>
      <c r="I168" s="237"/>
      <c r="J168" s="232"/>
      <c r="K168" s="232"/>
      <c r="L168" s="238"/>
      <c r="M168" s="239"/>
      <c r="N168" s="240"/>
      <c r="O168" s="240"/>
      <c r="P168" s="240"/>
      <c r="Q168" s="240"/>
      <c r="R168" s="240"/>
      <c r="S168" s="240"/>
      <c r="T168" s="241"/>
      <c r="AT168" s="242" t="s">
        <v>148</v>
      </c>
      <c r="AU168" s="242" t="s">
        <v>85</v>
      </c>
      <c r="AV168" s="13" t="s">
        <v>85</v>
      </c>
      <c r="AW168" s="13" t="s">
        <v>40</v>
      </c>
      <c r="AX168" s="13" t="s">
        <v>76</v>
      </c>
      <c r="AY168" s="242" t="s">
        <v>138</v>
      </c>
    </row>
    <row r="169" spans="2:65" s="12" customFormat="1" ht="13.5">
      <c r="B169" s="220"/>
      <c r="C169" s="221"/>
      <c r="D169" s="217" t="s">
        <v>148</v>
      </c>
      <c r="E169" s="222" t="s">
        <v>23</v>
      </c>
      <c r="F169" s="223" t="s">
        <v>692</v>
      </c>
      <c r="G169" s="221"/>
      <c r="H169" s="224" t="s">
        <v>23</v>
      </c>
      <c r="I169" s="225"/>
      <c r="J169" s="221"/>
      <c r="K169" s="221"/>
      <c r="L169" s="226"/>
      <c r="M169" s="227"/>
      <c r="N169" s="228"/>
      <c r="O169" s="228"/>
      <c r="P169" s="228"/>
      <c r="Q169" s="228"/>
      <c r="R169" s="228"/>
      <c r="S169" s="228"/>
      <c r="T169" s="229"/>
      <c r="AT169" s="230" t="s">
        <v>148</v>
      </c>
      <c r="AU169" s="230" t="s">
        <v>85</v>
      </c>
      <c r="AV169" s="12" t="s">
        <v>83</v>
      </c>
      <c r="AW169" s="12" t="s">
        <v>40</v>
      </c>
      <c r="AX169" s="12" t="s">
        <v>76</v>
      </c>
      <c r="AY169" s="230" t="s">
        <v>138</v>
      </c>
    </row>
    <row r="170" spans="2:65" s="13" customFormat="1" ht="13.5">
      <c r="B170" s="231"/>
      <c r="C170" s="232"/>
      <c r="D170" s="217" t="s">
        <v>148</v>
      </c>
      <c r="E170" s="243" t="s">
        <v>23</v>
      </c>
      <c r="F170" s="244" t="s">
        <v>693</v>
      </c>
      <c r="G170" s="232"/>
      <c r="H170" s="245">
        <v>7.3019999999999996</v>
      </c>
      <c r="I170" s="237"/>
      <c r="J170" s="232"/>
      <c r="K170" s="232"/>
      <c r="L170" s="238"/>
      <c r="M170" s="239"/>
      <c r="N170" s="240"/>
      <c r="O170" s="240"/>
      <c r="P170" s="240"/>
      <c r="Q170" s="240"/>
      <c r="R170" s="240"/>
      <c r="S170" s="240"/>
      <c r="T170" s="241"/>
      <c r="AT170" s="242" t="s">
        <v>148</v>
      </c>
      <c r="AU170" s="242" t="s">
        <v>85</v>
      </c>
      <c r="AV170" s="13" t="s">
        <v>85</v>
      </c>
      <c r="AW170" s="13" t="s">
        <v>40</v>
      </c>
      <c r="AX170" s="13" t="s">
        <v>76</v>
      </c>
      <c r="AY170" s="242" t="s">
        <v>138</v>
      </c>
    </row>
    <row r="171" spans="2:65" s="13" customFormat="1" ht="13.5">
      <c r="B171" s="231"/>
      <c r="C171" s="232"/>
      <c r="D171" s="217" t="s">
        <v>148</v>
      </c>
      <c r="E171" s="243" t="s">
        <v>23</v>
      </c>
      <c r="F171" s="244" t="s">
        <v>694</v>
      </c>
      <c r="G171" s="232"/>
      <c r="H171" s="245">
        <v>5.0860000000000003</v>
      </c>
      <c r="I171" s="237"/>
      <c r="J171" s="232"/>
      <c r="K171" s="232"/>
      <c r="L171" s="238"/>
      <c r="M171" s="239"/>
      <c r="N171" s="240"/>
      <c r="O171" s="240"/>
      <c r="P171" s="240"/>
      <c r="Q171" s="240"/>
      <c r="R171" s="240"/>
      <c r="S171" s="240"/>
      <c r="T171" s="241"/>
      <c r="AT171" s="242" t="s">
        <v>148</v>
      </c>
      <c r="AU171" s="242" t="s">
        <v>85</v>
      </c>
      <c r="AV171" s="13" t="s">
        <v>85</v>
      </c>
      <c r="AW171" s="13" t="s">
        <v>40</v>
      </c>
      <c r="AX171" s="13" t="s">
        <v>76</v>
      </c>
      <c r="AY171" s="242" t="s">
        <v>138</v>
      </c>
    </row>
    <row r="172" spans="2:65" s="14" customFormat="1" ht="13.5">
      <c r="B172" s="246"/>
      <c r="C172" s="247"/>
      <c r="D172" s="233" t="s">
        <v>148</v>
      </c>
      <c r="E172" s="248" t="s">
        <v>23</v>
      </c>
      <c r="F172" s="249" t="s">
        <v>159</v>
      </c>
      <c r="G172" s="247"/>
      <c r="H172" s="250">
        <v>38.402000000000001</v>
      </c>
      <c r="I172" s="251"/>
      <c r="J172" s="247"/>
      <c r="K172" s="247"/>
      <c r="L172" s="252"/>
      <c r="M172" s="253"/>
      <c r="N172" s="254"/>
      <c r="O172" s="254"/>
      <c r="P172" s="254"/>
      <c r="Q172" s="254"/>
      <c r="R172" s="254"/>
      <c r="S172" s="254"/>
      <c r="T172" s="255"/>
      <c r="AT172" s="256" t="s">
        <v>148</v>
      </c>
      <c r="AU172" s="256" t="s">
        <v>85</v>
      </c>
      <c r="AV172" s="14" t="s">
        <v>95</v>
      </c>
      <c r="AW172" s="14" t="s">
        <v>40</v>
      </c>
      <c r="AX172" s="14" t="s">
        <v>83</v>
      </c>
      <c r="AY172" s="256" t="s">
        <v>138</v>
      </c>
    </row>
    <row r="173" spans="2:65" s="1" customFormat="1" ht="22.5" customHeight="1">
      <c r="B173" s="42"/>
      <c r="C173" s="205" t="s">
        <v>584</v>
      </c>
      <c r="D173" s="205" t="s">
        <v>140</v>
      </c>
      <c r="E173" s="206" t="s">
        <v>185</v>
      </c>
      <c r="F173" s="207" t="s">
        <v>186</v>
      </c>
      <c r="G173" s="208" t="s">
        <v>187</v>
      </c>
      <c r="H173" s="209">
        <v>30.126000000000001</v>
      </c>
      <c r="I173" s="210"/>
      <c r="J173" s="211">
        <f>ROUND(I173*H173,2)</f>
        <v>0</v>
      </c>
      <c r="K173" s="207" t="s">
        <v>144</v>
      </c>
      <c r="L173" s="62"/>
      <c r="M173" s="212" t="s">
        <v>23</v>
      </c>
      <c r="N173" s="213" t="s">
        <v>47</v>
      </c>
      <c r="O173" s="43"/>
      <c r="P173" s="214">
        <f>O173*H173</f>
        <v>0</v>
      </c>
      <c r="Q173" s="214">
        <v>0</v>
      </c>
      <c r="R173" s="214">
        <f>Q173*H173</f>
        <v>0</v>
      </c>
      <c r="S173" s="214">
        <v>0</v>
      </c>
      <c r="T173" s="215">
        <f>S173*H173</f>
        <v>0</v>
      </c>
      <c r="AR173" s="25" t="s">
        <v>95</v>
      </c>
      <c r="AT173" s="25" t="s">
        <v>140</v>
      </c>
      <c r="AU173" s="25" t="s">
        <v>85</v>
      </c>
      <c r="AY173" s="25" t="s">
        <v>138</v>
      </c>
      <c r="BE173" s="216">
        <f>IF(N173="základní",J173,0)</f>
        <v>0</v>
      </c>
      <c r="BF173" s="216">
        <f>IF(N173="snížená",J173,0)</f>
        <v>0</v>
      </c>
      <c r="BG173" s="216">
        <f>IF(N173="zákl. přenesená",J173,0)</f>
        <v>0</v>
      </c>
      <c r="BH173" s="216">
        <f>IF(N173="sníž. přenesená",J173,0)</f>
        <v>0</v>
      </c>
      <c r="BI173" s="216">
        <f>IF(N173="nulová",J173,0)</f>
        <v>0</v>
      </c>
      <c r="BJ173" s="25" t="s">
        <v>83</v>
      </c>
      <c r="BK173" s="216">
        <f>ROUND(I173*H173,2)</f>
        <v>0</v>
      </c>
      <c r="BL173" s="25" t="s">
        <v>95</v>
      </c>
      <c r="BM173" s="25" t="s">
        <v>695</v>
      </c>
    </row>
    <row r="174" spans="2:65" s="1" customFormat="1" ht="297">
      <c r="B174" s="42"/>
      <c r="C174" s="64"/>
      <c r="D174" s="217" t="s">
        <v>146</v>
      </c>
      <c r="E174" s="64"/>
      <c r="F174" s="218" t="s">
        <v>189</v>
      </c>
      <c r="G174" s="64"/>
      <c r="H174" s="64"/>
      <c r="I174" s="173"/>
      <c r="J174" s="64"/>
      <c r="K174" s="64"/>
      <c r="L174" s="62"/>
      <c r="M174" s="219"/>
      <c r="N174" s="43"/>
      <c r="O174" s="43"/>
      <c r="P174" s="43"/>
      <c r="Q174" s="43"/>
      <c r="R174" s="43"/>
      <c r="S174" s="43"/>
      <c r="T174" s="79"/>
      <c r="AT174" s="25" t="s">
        <v>146</v>
      </c>
      <c r="AU174" s="25" t="s">
        <v>85</v>
      </c>
    </row>
    <row r="175" spans="2:65" s="13" customFormat="1" ht="13.5">
      <c r="B175" s="231"/>
      <c r="C175" s="232"/>
      <c r="D175" s="233" t="s">
        <v>148</v>
      </c>
      <c r="E175" s="234" t="s">
        <v>23</v>
      </c>
      <c r="F175" s="235" t="s">
        <v>696</v>
      </c>
      <c r="G175" s="232"/>
      <c r="H175" s="236">
        <v>30.126000000000001</v>
      </c>
      <c r="I175" s="237"/>
      <c r="J175" s="232"/>
      <c r="K175" s="232"/>
      <c r="L175" s="238"/>
      <c r="M175" s="239"/>
      <c r="N175" s="240"/>
      <c r="O175" s="240"/>
      <c r="P175" s="240"/>
      <c r="Q175" s="240"/>
      <c r="R175" s="240"/>
      <c r="S175" s="240"/>
      <c r="T175" s="241"/>
      <c r="AT175" s="242" t="s">
        <v>148</v>
      </c>
      <c r="AU175" s="242" t="s">
        <v>85</v>
      </c>
      <c r="AV175" s="13" t="s">
        <v>85</v>
      </c>
      <c r="AW175" s="13" t="s">
        <v>40</v>
      </c>
      <c r="AX175" s="13" t="s">
        <v>83</v>
      </c>
      <c r="AY175" s="242" t="s">
        <v>138</v>
      </c>
    </row>
    <row r="176" spans="2:65" s="1" customFormat="1" ht="22.5" customHeight="1">
      <c r="B176" s="42"/>
      <c r="C176" s="205" t="s">
        <v>533</v>
      </c>
      <c r="D176" s="205" t="s">
        <v>140</v>
      </c>
      <c r="E176" s="206" t="s">
        <v>193</v>
      </c>
      <c r="F176" s="207" t="s">
        <v>194</v>
      </c>
      <c r="G176" s="208" t="s">
        <v>195</v>
      </c>
      <c r="H176" s="209">
        <v>60.252000000000002</v>
      </c>
      <c r="I176" s="210"/>
      <c r="J176" s="211">
        <f>ROUND(I176*H176,2)</f>
        <v>0</v>
      </c>
      <c r="K176" s="207" t="s">
        <v>144</v>
      </c>
      <c r="L176" s="62"/>
      <c r="M176" s="212" t="s">
        <v>23</v>
      </c>
      <c r="N176" s="213" t="s">
        <v>47</v>
      </c>
      <c r="O176" s="43"/>
      <c r="P176" s="214">
        <f>O176*H176</f>
        <v>0</v>
      </c>
      <c r="Q176" s="214">
        <v>0</v>
      </c>
      <c r="R176" s="214">
        <f>Q176*H176</f>
        <v>0</v>
      </c>
      <c r="S176" s="214">
        <v>0</v>
      </c>
      <c r="T176" s="215">
        <f>S176*H176</f>
        <v>0</v>
      </c>
      <c r="AR176" s="25" t="s">
        <v>95</v>
      </c>
      <c r="AT176" s="25" t="s">
        <v>140</v>
      </c>
      <c r="AU176" s="25" t="s">
        <v>85</v>
      </c>
      <c r="AY176" s="25" t="s">
        <v>138</v>
      </c>
      <c r="BE176" s="216">
        <f>IF(N176="základní",J176,0)</f>
        <v>0</v>
      </c>
      <c r="BF176" s="216">
        <f>IF(N176="snížená",J176,0)</f>
        <v>0</v>
      </c>
      <c r="BG176" s="216">
        <f>IF(N176="zákl. přenesená",J176,0)</f>
        <v>0</v>
      </c>
      <c r="BH176" s="216">
        <f>IF(N176="sníž. přenesená",J176,0)</f>
        <v>0</v>
      </c>
      <c r="BI176" s="216">
        <f>IF(N176="nulová",J176,0)</f>
        <v>0</v>
      </c>
      <c r="BJ176" s="25" t="s">
        <v>83</v>
      </c>
      <c r="BK176" s="216">
        <f>ROUND(I176*H176,2)</f>
        <v>0</v>
      </c>
      <c r="BL176" s="25" t="s">
        <v>95</v>
      </c>
      <c r="BM176" s="25" t="s">
        <v>697</v>
      </c>
    </row>
    <row r="177" spans="2:65" s="1" customFormat="1" ht="297">
      <c r="B177" s="42"/>
      <c r="C177" s="64"/>
      <c r="D177" s="217" t="s">
        <v>146</v>
      </c>
      <c r="E177" s="64"/>
      <c r="F177" s="218" t="s">
        <v>189</v>
      </c>
      <c r="G177" s="64"/>
      <c r="H177" s="64"/>
      <c r="I177" s="173"/>
      <c r="J177" s="64"/>
      <c r="K177" s="64"/>
      <c r="L177" s="62"/>
      <c r="M177" s="219"/>
      <c r="N177" s="43"/>
      <c r="O177" s="43"/>
      <c r="P177" s="43"/>
      <c r="Q177" s="43"/>
      <c r="R177" s="43"/>
      <c r="S177" s="43"/>
      <c r="T177" s="79"/>
      <c r="AT177" s="25" t="s">
        <v>146</v>
      </c>
      <c r="AU177" s="25" t="s">
        <v>85</v>
      </c>
    </row>
    <row r="178" spans="2:65" s="13" customFormat="1" ht="13.5">
      <c r="B178" s="231"/>
      <c r="C178" s="232"/>
      <c r="D178" s="233" t="s">
        <v>148</v>
      </c>
      <c r="E178" s="234" t="s">
        <v>23</v>
      </c>
      <c r="F178" s="235" t="s">
        <v>698</v>
      </c>
      <c r="G178" s="232"/>
      <c r="H178" s="236">
        <v>60.252000000000002</v>
      </c>
      <c r="I178" s="237"/>
      <c r="J178" s="232"/>
      <c r="K178" s="232"/>
      <c r="L178" s="238"/>
      <c r="M178" s="239"/>
      <c r="N178" s="240"/>
      <c r="O178" s="240"/>
      <c r="P178" s="240"/>
      <c r="Q178" s="240"/>
      <c r="R178" s="240"/>
      <c r="S178" s="240"/>
      <c r="T178" s="241"/>
      <c r="AT178" s="242" t="s">
        <v>148</v>
      </c>
      <c r="AU178" s="242" t="s">
        <v>85</v>
      </c>
      <c r="AV178" s="13" t="s">
        <v>85</v>
      </c>
      <c r="AW178" s="13" t="s">
        <v>40</v>
      </c>
      <c r="AX178" s="13" t="s">
        <v>83</v>
      </c>
      <c r="AY178" s="242" t="s">
        <v>138</v>
      </c>
    </row>
    <row r="179" spans="2:65" s="1" customFormat="1" ht="31.5" customHeight="1">
      <c r="B179" s="42"/>
      <c r="C179" s="205" t="s">
        <v>510</v>
      </c>
      <c r="D179" s="205" t="s">
        <v>140</v>
      </c>
      <c r="E179" s="206" t="s">
        <v>699</v>
      </c>
      <c r="F179" s="207" t="s">
        <v>700</v>
      </c>
      <c r="G179" s="208" t="s">
        <v>187</v>
      </c>
      <c r="H179" s="209">
        <v>48.860999999999997</v>
      </c>
      <c r="I179" s="210"/>
      <c r="J179" s="211">
        <f>ROUND(I179*H179,2)</f>
        <v>0</v>
      </c>
      <c r="K179" s="207" t="s">
        <v>144</v>
      </c>
      <c r="L179" s="62"/>
      <c r="M179" s="212" t="s">
        <v>23</v>
      </c>
      <c r="N179" s="213" t="s">
        <v>47</v>
      </c>
      <c r="O179" s="43"/>
      <c r="P179" s="214">
        <f>O179*H179</f>
        <v>0</v>
      </c>
      <c r="Q179" s="214">
        <v>0</v>
      </c>
      <c r="R179" s="214">
        <f>Q179*H179</f>
        <v>0</v>
      </c>
      <c r="S179" s="214">
        <v>0</v>
      </c>
      <c r="T179" s="215">
        <f>S179*H179</f>
        <v>0</v>
      </c>
      <c r="AR179" s="25" t="s">
        <v>95</v>
      </c>
      <c r="AT179" s="25" t="s">
        <v>140</v>
      </c>
      <c r="AU179" s="25" t="s">
        <v>85</v>
      </c>
      <c r="AY179" s="25" t="s">
        <v>138</v>
      </c>
      <c r="BE179" s="216">
        <f>IF(N179="základní",J179,0)</f>
        <v>0</v>
      </c>
      <c r="BF179" s="216">
        <f>IF(N179="snížená",J179,0)</f>
        <v>0</v>
      </c>
      <c r="BG179" s="216">
        <f>IF(N179="zákl. přenesená",J179,0)</f>
        <v>0</v>
      </c>
      <c r="BH179" s="216">
        <f>IF(N179="sníž. přenesená",J179,0)</f>
        <v>0</v>
      </c>
      <c r="BI179" s="216">
        <f>IF(N179="nulová",J179,0)</f>
        <v>0</v>
      </c>
      <c r="BJ179" s="25" t="s">
        <v>83</v>
      </c>
      <c r="BK179" s="216">
        <f>ROUND(I179*H179,2)</f>
        <v>0</v>
      </c>
      <c r="BL179" s="25" t="s">
        <v>95</v>
      </c>
      <c r="BM179" s="25" t="s">
        <v>701</v>
      </c>
    </row>
    <row r="180" spans="2:65" s="1" customFormat="1" ht="409.5">
      <c r="B180" s="42"/>
      <c r="C180" s="64"/>
      <c r="D180" s="217" t="s">
        <v>146</v>
      </c>
      <c r="E180" s="64"/>
      <c r="F180" s="218" t="s">
        <v>702</v>
      </c>
      <c r="G180" s="64"/>
      <c r="H180" s="64"/>
      <c r="I180" s="173"/>
      <c r="J180" s="64"/>
      <c r="K180" s="64"/>
      <c r="L180" s="62"/>
      <c r="M180" s="219"/>
      <c r="N180" s="43"/>
      <c r="O180" s="43"/>
      <c r="P180" s="43"/>
      <c r="Q180" s="43"/>
      <c r="R180" s="43"/>
      <c r="S180" s="43"/>
      <c r="T180" s="79"/>
      <c r="AT180" s="25" t="s">
        <v>146</v>
      </c>
      <c r="AU180" s="25" t="s">
        <v>85</v>
      </c>
    </row>
    <row r="181" spans="2:65" s="13" customFormat="1" ht="13.5">
      <c r="B181" s="231"/>
      <c r="C181" s="232"/>
      <c r="D181" s="217" t="s">
        <v>148</v>
      </c>
      <c r="E181" s="243" t="s">
        <v>703</v>
      </c>
      <c r="F181" s="244" t="s">
        <v>704</v>
      </c>
      <c r="G181" s="232"/>
      <c r="H181" s="245">
        <v>117.389</v>
      </c>
      <c r="I181" s="237"/>
      <c r="J181" s="232"/>
      <c r="K181" s="232"/>
      <c r="L181" s="238"/>
      <c r="M181" s="239"/>
      <c r="N181" s="240"/>
      <c r="O181" s="240"/>
      <c r="P181" s="240"/>
      <c r="Q181" s="240"/>
      <c r="R181" s="240"/>
      <c r="S181" s="240"/>
      <c r="T181" s="241"/>
      <c r="AT181" s="242" t="s">
        <v>148</v>
      </c>
      <c r="AU181" s="242" t="s">
        <v>85</v>
      </c>
      <c r="AV181" s="13" t="s">
        <v>85</v>
      </c>
      <c r="AW181" s="13" t="s">
        <v>40</v>
      </c>
      <c r="AX181" s="13" t="s">
        <v>76</v>
      </c>
      <c r="AY181" s="242" t="s">
        <v>138</v>
      </c>
    </row>
    <row r="182" spans="2:65" s="12" customFormat="1" ht="13.5">
      <c r="B182" s="220"/>
      <c r="C182" s="221"/>
      <c r="D182" s="217" t="s">
        <v>148</v>
      </c>
      <c r="E182" s="222" t="s">
        <v>23</v>
      </c>
      <c r="F182" s="223" t="s">
        <v>705</v>
      </c>
      <c r="G182" s="221"/>
      <c r="H182" s="224" t="s">
        <v>23</v>
      </c>
      <c r="I182" s="225"/>
      <c r="J182" s="221"/>
      <c r="K182" s="221"/>
      <c r="L182" s="226"/>
      <c r="M182" s="227"/>
      <c r="N182" s="228"/>
      <c r="O182" s="228"/>
      <c r="P182" s="228"/>
      <c r="Q182" s="228"/>
      <c r="R182" s="228"/>
      <c r="S182" s="228"/>
      <c r="T182" s="229"/>
      <c r="AT182" s="230" t="s">
        <v>148</v>
      </c>
      <c r="AU182" s="230" t="s">
        <v>85</v>
      </c>
      <c r="AV182" s="12" t="s">
        <v>83</v>
      </c>
      <c r="AW182" s="12" t="s">
        <v>40</v>
      </c>
      <c r="AX182" s="12" t="s">
        <v>76</v>
      </c>
      <c r="AY182" s="230" t="s">
        <v>138</v>
      </c>
    </row>
    <row r="183" spans="2:65" s="13" customFormat="1" ht="13.5">
      <c r="B183" s="231"/>
      <c r="C183" s="232"/>
      <c r="D183" s="217" t="s">
        <v>148</v>
      </c>
      <c r="E183" s="243" t="s">
        <v>621</v>
      </c>
      <c r="F183" s="244" t="s">
        <v>706</v>
      </c>
      <c r="G183" s="232"/>
      <c r="H183" s="245">
        <v>-30.126000000000001</v>
      </c>
      <c r="I183" s="237"/>
      <c r="J183" s="232"/>
      <c r="K183" s="232"/>
      <c r="L183" s="238"/>
      <c r="M183" s="239"/>
      <c r="N183" s="240"/>
      <c r="O183" s="240"/>
      <c r="P183" s="240"/>
      <c r="Q183" s="240"/>
      <c r="R183" s="240"/>
      <c r="S183" s="240"/>
      <c r="T183" s="241"/>
      <c r="AT183" s="242" t="s">
        <v>148</v>
      </c>
      <c r="AU183" s="242" t="s">
        <v>85</v>
      </c>
      <c r="AV183" s="13" t="s">
        <v>85</v>
      </c>
      <c r="AW183" s="13" t="s">
        <v>40</v>
      </c>
      <c r="AX183" s="13" t="s">
        <v>76</v>
      </c>
      <c r="AY183" s="242" t="s">
        <v>138</v>
      </c>
    </row>
    <row r="184" spans="2:65" s="13" customFormat="1" ht="13.5">
      <c r="B184" s="231"/>
      <c r="C184" s="232"/>
      <c r="D184" s="217" t="s">
        <v>148</v>
      </c>
      <c r="E184" s="243" t="s">
        <v>623</v>
      </c>
      <c r="F184" s="244" t="s">
        <v>707</v>
      </c>
      <c r="G184" s="232"/>
      <c r="H184" s="245">
        <v>-38.402000000000001</v>
      </c>
      <c r="I184" s="237"/>
      <c r="J184" s="232"/>
      <c r="K184" s="232"/>
      <c r="L184" s="238"/>
      <c r="M184" s="239"/>
      <c r="N184" s="240"/>
      <c r="O184" s="240"/>
      <c r="P184" s="240"/>
      <c r="Q184" s="240"/>
      <c r="R184" s="240"/>
      <c r="S184" s="240"/>
      <c r="T184" s="241"/>
      <c r="AT184" s="242" t="s">
        <v>148</v>
      </c>
      <c r="AU184" s="242" t="s">
        <v>85</v>
      </c>
      <c r="AV184" s="13" t="s">
        <v>85</v>
      </c>
      <c r="AW184" s="13" t="s">
        <v>40</v>
      </c>
      <c r="AX184" s="13" t="s">
        <v>76</v>
      </c>
      <c r="AY184" s="242" t="s">
        <v>138</v>
      </c>
    </row>
    <row r="185" spans="2:65" s="13" customFormat="1" ht="13.5">
      <c r="B185" s="231"/>
      <c r="C185" s="232"/>
      <c r="D185" s="217" t="s">
        <v>148</v>
      </c>
      <c r="E185" s="243" t="s">
        <v>708</v>
      </c>
      <c r="F185" s="244" t="s">
        <v>709</v>
      </c>
      <c r="G185" s="232"/>
      <c r="H185" s="245">
        <v>48.860999999999997</v>
      </c>
      <c r="I185" s="237"/>
      <c r="J185" s="232"/>
      <c r="K185" s="232"/>
      <c r="L185" s="238"/>
      <c r="M185" s="239"/>
      <c r="N185" s="240"/>
      <c r="O185" s="240"/>
      <c r="P185" s="240"/>
      <c r="Q185" s="240"/>
      <c r="R185" s="240"/>
      <c r="S185" s="240"/>
      <c r="T185" s="241"/>
      <c r="AT185" s="242" t="s">
        <v>148</v>
      </c>
      <c r="AU185" s="242" t="s">
        <v>85</v>
      </c>
      <c r="AV185" s="13" t="s">
        <v>85</v>
      </c>
      <c r="AW185" s="13" t="s">
        <v>40</v>
      </c>
      <c r="AX185" s="13" t="s">
        <v>83</v>
      </c>
      <c r="AY185" s="242" t="s">
        <v>138</v>
      </c>
    </row>
    <row r="186" spans="2:65" s="11" customFormat="1" ht="29.85" customHeight="1">
      <c r="B186" s="188"/>
      <c r="C186" s="189"/>
      <c r="D186" s="202" t="s">
        <v>75</v>
      </c>
      <c r="E186" s="203" t="s">
        <v>85</v>
      </c>
      <c r="F186" s="203" t="s">
        <v>198</v>
      </c>
      <c r="G186" s="189"/>
      <c r="H186" s="189"/>
      <c r="I186" s="192"/>
      <c r="J186" s="204">
        <f>BK186</f>
        <v>0</v>
      </c>
      <c r="K186" s="189"/>
      <c r="L186" s="194"/>
      <c r="M186" s="195"/>
      <c r="N186" s="196"/>
      <c r="O186" s="196"/>
      <c r="P186" s="197">
        <f>SUM(P187:P240)</f>
        <v>0</v>
      </c>
      <c r="Q186" s="196"/>
      <c r="R186" s="197">
        <f>SUM(R187:R240)</f>
        <v>25.877430890000003</v>
      </c>
      <c r="S186" s="196"/>
      <c r="T186" s="198">
        <f>SUM(T187:T240)</f>
        <v>0</v>
      </c>
      <c r="AR186" s="199" t="s">
        <v>83</v>
      </c>
      <c r="AT186" s="200" t="s">
        <v>75</v>
      </c>
      <c r="AU186" s="200" t="s">
        <v>83</v>
      </c>
      <c r="AY186" s="199" t="s">
        <v>138</v>
      </c>
      <c r="BK186" s="201">
        <f>SUM(BK187:BK240)</f>
        <v>0</v>
      </c>
    </row>
    <row r="187" spans="2:65" s="1" customFormat="1" ht="44.25" customHeight="1">
      <c r="B187" s="42"/>
      <c r="C187" s="205" t="s">
        <v>265</v>
      </c>
      <c r="D187" s="205" t="s">
        <v>140</v>
      </c>
      <c r="E187" s="206" t="s">
        <v>710</v>
      </c>
      <c r="F187" s="207" t="s">
        <v>711</v>
      </c>
      <c r="G187" s="208" t="s">
        <v>220</v>
      </c>
      <c r="H187" s="209">
        <v>15.055</v>
      </c>
      <c r="I187" s="210"/>
      <c r="J187" s="211">
        <f>ROUND(I187*H187,2)</f>
        <v>0</v>
      </c>
      <c r="K187" s="207" t="s">
        <v>144</v>
      </c>
      <c r="L187" s="62"/>
      <c r="M187" s="212" t="s">
        <v>23</v>
      </c>
      <c r="N187" s="213" t="s">
        <v>47</v>
      </c>
      <c r="O187" s="43"/>
      <c r="P187" s="214">
        <f>O187*H187</f>
        <v>0</v>
      </c>
      <c r="Q187" s="214">
        <v>0.23058000000000001</v>
      </c>
      <c r="R187" s="214">
        <f>Q187*H187</f>
        <v>3.4713818999999999</v>
      </c>
      <c r="S187" s="214">
        <v>0</v>
      </c>
      <c r="T187" s="215">
        <f>S187*H187</f>
        <v>0</v>
      </c>
      <c r="AR187" s="25" t="s">
        <v>95</v>
      </c>
      <c r="AT187" s="25" t="s">
        <v>140</v>
      </c>
      <c r="AU187" s="25" t="s">
        <v>85</v>
      </c>
      <c r="AY187" s="25" t="s">
        <v>138</v>
      </c>
      <c r="BE187" s="216">
        <f>IF(N187="základní",J187,0)</f>
        <v>0</v>
      </c>
      <c r="BF187" s="216">
        <f>IF(N187="snížená",J187,0)</f>
        <v>0</v>
      </c>
      <c r="BG187" s="216">
        <f>IF(N187="zákl. přenesená",J187,0)</f>
        <v>0</v>
      </c>
      <c r="BH187" s="216">
        <f>IF(N187="sníž. přenesená",J187,0)</f>
        <v>0</v>
      </c>
      <c r="BI187" s="216">
        <f>IF(N187="nulová",J187,0)</f>
        <v>0</v>
      </c>
      <c r="BJ187" s="25" t="s">
        <v>83</v>
      </c>
      <c r="BK187" s="216">
        <f>ROUND(I187*H187,2)</f>
        <v>0</v>
      </c>
      <c r="BL187" s="25" t="s">
        <v>95</v>
      </c>
      <c r="BM187" s="25" t="s">
        <v>712</v>
      </c>
    </row>
    <row r="188" spans="2:65" s="12" customFormat="1" ht="13.5">
      <c r="B188" s="220"/>
      <c r="C188" s="221"/>
      <c r="D188" s="217" t="s">
        <v>148</v>
      </c>
      <c r="E188" s="222" t="s">
        <v>23</v>
      </c>
      <c r="F188" s="223" t="s">
        <v>671</v>
      </c>
      <c r="G188" s="221"/>
      <c r="H188" s="224" t="s">
        <v>23</v>
      </c>
      <c r="I188" s="225"/>
      <c r="J188" s="221"/>
      <c r="K188" s="221"/>
      <c r="L188" s="226"/>
      <c r="M188" s="227"/>
      <c r="N188" s="228"/>
      <c r="O188" s="228"/>
      <c r="P188" s="228"/>
      <c r="Q188" s="228"/>
      <c r="R188" s="228"/>
      <c r="S188" s="228"/>
      <c r="T188" s="229"/>
      <c r="AT188" s="230" t="s">
        <v>148</v>
      </c>
      <c r="AU188" s="230" t="s">
        <v>85</v>
      </c>
      <c r="AV188" s="12" t="s">
        <v>83</v>
      </c>
      <c r="AW188" s="12" t="s">
        <v>40</v>
      </c>
      <c r="AX188" s="12" t="s">
        <v>76</v>
      </c>
      <c r="AY188" s="230" t="s">
        <v>138</v>
      </c>
    </row>
    <row r="189" spans="2:65" s="13" customFormat="1" ht="13.5">
      <c r="B189" s="231"/>
      <c r="C189" s="232"/>
      <c r="D189" s="217" t="s">
        <v>148</v>
      </c>
      <c r="E189" s="243" t="s">
        <v>23</v>
      </c>
      <c r="F189" s="244" t="s">
        <v>713</v>
      </c>
      <c r="G189" s="232"/>
      <c r="H189" s="245">
        <v>15.055</v>
      </c>
      <c r="I189" s="237"/>
      <c r="J189" s="232"/>
      <c r="K189" s="232"/>
      <c r="L189" s="238"/>
      <c r="M189" s="239"/>
      <c r="N189" s="240"/>
      <c r="O189" s="240"/>
      <c r="P189" s="240"/>
      <c r="Q189" s="240"/>
      <c r="R189" s="240"/>
      <c r="S189" s="240"/>
      <c r="T189" s="241"/>
      <c r="AT189" s="242" t="s">
        <v>148</v>
      </c>
      <c r="AU189" s="242" t="s">
        <v>85</v>
      </c>
      <c r="AV189" s="13" t="s">
        <v>85</v>
      </c>
      <c r="AW189" s="13" t="s">
        <v>40</v>
      </c>
      <c r="AX189" s="13" t="s">
        <v>76</v>
      </c>
      <c r="AY189" s="242" t="s">
        <v>138</v>
      </c>
    </row>
    <row r="190" spans="2:65" s="14" customFormat="1" ht="13.5">
      <c r="B190" s="246"/>
      <c r="C190" s="247"/>
      <c r="D190" s="233" t="s">
        <v>148</v>
      </c>
      <c r="E190" s="248" t="s">
        <v>23</v>
      </c>
      <c r="F190" s="249" t="s">
        <v>159</v>
      </c>
      <c r="G190" s="247"/>
      <c r="H190" s="250">
        <v>15.055</v>
      </c>
      <c r="I190" s="251"/>
      <c r="J190" s="247"/>
      <c r="K190" s="247"/>
      <c r="L190" s="252"/>
      <c r="M190" s="253"/>
      <c r="N190" s="254"/>
      <c r="O190" s="254"/>
      <c r="P190" s="254"/>
      <c r="Q190" s="254"/>
      <c r="R190" s="254"/>
      <c r="S190" s="254"/>
      <c r="T190" s="255"/>
      <c r="AT190" s="256" t="s">
        <v>148</v>
      </c>
      <c r="AU190" s="256" t="s">
        <v>85</v>
      </c>
      <c r="AV190" s="14" t="s">
        <v>95</v>
      </c>
      <c r="AW190" s="14" t="s">
        <v>40</v>
      </c>
      <c r="AX190" s="14" t="s">
        <v>83</v>
      </c>
      <c r="AY190" s="256" t="s">
        <v>138</v>
      </c>
    </row>
    <row r="191" spans="2:65" s="1" customFormat="1" ht="44.25" customHeight="1">
      <c r="B191" s="42"/>
      <c r="C191" s="205" t="s">
        <v>270</v>
      </c>
      <c r="D191" s="205" t="s">
        <v>140</v>
      </c>
      <c r="E191" s="206" t="s">
        <v>714</v>
      </c>
      <c r="F191" s="207" t="s">
        <v>715</v>
      </c>
      <c r="G191" s="208" t="s">
        <v>220</v>
      </c>
      <c r="H191" s="209">
        <v>24</v>
      </c>
      <c r="I191" s="210"/>
      <c r="J191" s="211">
        <f>ROUND(I191*H191,2)</f>
        <v>0</v>
      </c>
      <c r="K191" s="207" t="s">
        <v>144</v>
      </c>
      <c r="L191" s="62"/>
      <c r="M191" s="212" t="s">
        <v>23</v>
      </c>
      <c r="N191" s="213" t="s">
        <v>47</v>
      </c>
      <c r="O191" s="43"/>
      <c r="P191" s="214">
        <f>O191*H191</f>
        <v>0</v>
      </c>
      <c r="Q191" s="214">
        <v>0.24629999999999999</v>
      </c>
      <c r="R191" s="214">
        <f>Q191*H191</f>
        <v>5.9112</v>
      </c>
      <c r="S191" s="214">
        <v>0</v>
      </c>
      <c r="T191" s="215">
        <f>S191*H191</f>
        <v>0</v>
      </c>
      <c r="AR191" s="25" t="s">
        <v>95</v>
      </c>
      <c r="AT191" s="25" t="s">
        <v>140</v>
      </c>
      <c r="AU191" s="25" t="s">
        <v>85</v>
      </c>
      <c r="AY191" s="25" t="s">
        <v>138</v>
      </c>
      <c r="BE191" s="216">
        <f>IF(N191="základní",J191,0)</f>
        <v>0</v>
      </c>
      <c r="BF191" s="216">
        <f>IF(N191="snížená",J191,0)</f>
        <v>0</v>
      </c>
      <c r="BG191" s="216">
        <f>IF(N191="zákl. přenesená",J191,0)</f>
        <v>0</v>
      </c>
      <c r="BH191" s="216">
        <f>IF(N191="sníž. přenesená",J191,0)</f>
        <v>0</v>
      </c>
      <c r="BI191" s="216">
        <f>IF(N191="nulová",J191,0)</f>
        <v>0</v>
      </c>
      <c r="BJ191" s="25" t="s">
        <v>83</v>
      </c>
      <c r="BK191" s="216">
        <f>ROUND(I191*H191,2)</f>
        <v>0</v>
      </c>
      <c r="BL191" s="25" t="s">
        <v>95</v>
      </c>
      <c r="BM191" s="25" t="s">
        <v>716</v>
      </c>
    </row>
    <row r="192" spans="2:65" s="12" customFormat="1" ht="13.5">
      <c r="B192" s="220"/>
      <c r="C192" s="221"/>
      <c r="D192" s="217" t="s">
        <v>148</v>
      </c>
      <c r="E192" s="222" t="s">
        <v>23</v>
      </c>
      <c r="F192" s="223" t="s">
        <v>717</v>
      </c>
      <c r="G192" s="221"/>
      <c r="H192" s="224" t="s">
        <v>23</v>
      </c>
      <c r="I192" s="225"/>
      <c r="J192" s="221"/>
      <c r="K192" s="221"/>
      <c r="L192" s="226"/>
      <c r="M192" s="227"/>
      <c r="N192" s="228"/>
      <c r="O192" s="228"/>
      <c r="P192" s="228"/>
      <c r="Q192" s="228"/>
      <c r="R192" s="228"/>
      <c r="S192" s="228"/>
      <c r="T192" s="229"/>
      <c r="AT192" s="230" t="s">
        <v>148</v>
      </c>
      <c r="AU192" s="230" t="s">
        <v>85</v>
      </c>
      <c r="AV192" s="12" t="s">
        <v>83</v>
      </c>
      <c r="AW192" s="12" t="s">
        <v>40</v>
      </c>
      <c r="AX192" s="12" t="s">
        <v>76</v>
      </c>
      <c r="AY192" s="230" t="s">
        <v>138</v>
      </c>
    </row>
    <row r="193" spans="2:65" s="13" customFormat="1" ht="13.5">
      <c r="B193" s="231"/>
      <c r="C193" s="232"/>
      <c r="D193" s="217" t="s">
        <v>148</v>
      </c>
      <c r="E193" s="243" t="s">
        <v>23</v>
      </c>
      <c r="F193" s="244" t="s">
        <v>718</v>
      </c>
      <c r="G193" s="232"/>
      <c r="H193" s="245">
        <v>24</v>
      </c>
      <c r="I193" s="237"/>
      <c r="J193" s="232"/>
      <c r="K193" s="232"/>
      <c r="L193" s="238"/>
      <c r="M193" s="239"/>
      <c r="N193" s="240"/>
      <c r="O193" s="240"/>
      <c r="P193" s="240"/>
      <c r="Q193" s="240"/>
      <c r="R193" s="240"/>
      <c r="S193" s="240"/>
      <c r="T193" s="241"/>
      <c r="AT193" s="242" t="s">
        <v>148</v>
      </c>
      <c r="AU193" s="242" t="s">
        <v>85</v>
      </c>
      <c r="AV193" s="13" t="s">
        <v>85</v>
      </c>
      <c r="AW193" s="13" t="s">
        <v>40</v>
      </c>
      <c r="AX193" s="13" t="s">
        <v>76</v>
      </c>
      <c r="AY193" s="242" t="s">
        <v>138</v>
      </c>
    </row>
    <row r="194" spans="2:65" s="14" customFormat="1" ht="13.5">
      <c r="B194" s="246"/>
      <c r="C194" s="247"/>
      <c r="D194" s="233" t="s">
        <v>148</v>
      </c>
      <c r="E194" s="248" t="s">
        <v>23</v>
      </c>
      <c r="F194" s="249" t="s">
        <v>159</v>
      </c>
      <c r="G194" s="247"/>
      <c r="H194" s="250">
        <v>24</v>
      </c>
      <c r="I194" s="251"/>
      <c r="J194" s="247"/>
      <c r="K194" s="247"/>
      <c r="L194" s="252"/>
      <c r="M194" s="253"/>
      <c r="N194" s="254"/>
      <c r="O194" s="254"/>
      <c r="P194" s="254"/>
      <c r="Q194" s="254"/>
      <c r="R194" s="254"/>
      <c r="S194" s="254"/>
      <c r="T194" s="255"/>
      <c r="AT194" s="256" t="s">
        <v>148</v>
      </c>
      <c r="AU194" s="256" t="s">
        <v>85</v>
      </c>
      <c r="AV194" s="14" t="s">
        <v>95</v>
      </c>
      <c r="AW194" s="14" t="s">
        <v>40</v>
      </c>
      <c r="AX194" s="14" t="s">
        <v>83</v>
      </c>
      <c r="AY194" s="256" t="s">
        <v>138</v>
      </c>
    </row>
    <row r="195" spans="2:65" s="1" customFormat="1" ht="31.5" customHeight="1">
      <c r="B195" s="42"/>
      <c r="C195" s="205" t="s">
        <v>92</v>
      </c>
      <c r="D195" s="205" t="s">
        <v>140</v>
      </c>
      <c r="E195" s="206" t="s">
        <v>719</v>
      </c>
      <c r="F195" s="207" t="s">
        <v>720</v>
      </c>
      <c r="G195" s="208" t="s">
        <v>187</v>
      </c>
      <c r="H195" s="209">
        <v>4.7839999999999998</v>
      </c>
      <c r="I195" s="210"/>
      <c r="J195" s="211">
        <f>ROUND(I195*H195,2)</f>
        <v>0</v>
      </c>
      <c r="K195" s="207" t="s">
        <v>144</v>
      </c>
      <c r="L195" s="62"/>
      <c r="M195" s="212" t="s">
        <v>23</v>
      </c>
      <c r="N195" s="213" t="s">
        <v>47</v>
      </c>
      <c r="O195" s="43"/>
      <c r="P195" s="214">
        <f>O195*H195</f>
        <v>0</v>
      </c>
      <c r="Q195" s="214">
        <v>2.16</v>
      </c>
      <c r="R195" s="214">
        <f>Q195*H195</f>
        <v>10.33344</v>
      </c>
      <c r="S195" s="214">
        <v>0</v>
      </c>
      <c r="T195" s="215">
        <f>S195*H195</f>
        <v>0</v>
      </c>
      <c r="AR195" s="25" t="s">
        <v>95</v>
      </c>
      <c r="AT195" s="25" t="s">
        <v>140</v>
      </c>
      <c r="AU195" s="25" t="s">
        <v>85</v>
      </c>
      <c r="AY195" s="25" t="s">
        <v>138</v>
      </c>
      <c r="BE195" s="216">
        <f>IF(N195="základní",J195,0)</f>
        <v>0</v>
      </c>
      <c r="BF195" s="216">
        <f>IF(N195="snížená",J195,0)</f>
        <v>0</v>
      </c>
      <c r="BG195" s="216">
        <f>IF(N195="zákl. přenesená",J195,0)</f>
        <v>0</v>
      </c>
      <c r="BH195" s="216">
        <f>IF(N195="sníž. přenesená",J195,0)</f>
        <v>0</v>
      </c>
      <c r="BI195" s="216">
        <f>IF(N195="nulová",J195,0)</f>
        <v>0</v>
      </c>
      <c r="BJ195" s="25" t="s">
        <v>83</v>
      </c>
      <c r="BK195" s="216">
        <f>ROUND(I195*H195,2)</f>
        <v>0</v>
      </c>
      <c r="BL195" s="25" t="s">
        <v>95</v>
      </c>
      <c r="BM195" s="25" t="s">
        <v>721</v>
      </c>
    </row>
    <row r="196" spans="2:65" s="1" customFormat="1" ht="54">
      <c r="B196" s="42"/>
      <c r="C196" s="64"/>
      <c r="D196" s="217" t="s">
        <v>146</v>
      </c>
      <c r="E196" s="64"/>
      <c r="F196" s="218" t="s">
        <v>722</v>
      </c>
      <c r="G196" s="64"/>
      <c r="H196" s="64"/>
      <c r="I196" s="173"/>
      <c r="J196" s="64"/>
      <c r="K196" s="64"/>
      <c r="L196" s="62"/>
      <c r="M196" s="219"/>
      <c r="N196" s="43"/>
      <c r="O196" s="43"/>
      <c r="P196" s="43"/>
      <c r="Q196" s="43"/>
      <c r="R196" s="43"/>
      <c r="S196" s="43"/>
      <c r="T196" s="79"/>
      <c r="AT196" s="25" t="s">
        <v>146</v>
      </c>
      <c r="AU196" s="25" t="s">
        <v>85</v>
      </c>
    </row>
    <row r="197" spans="2:65" s="12" customFormat="1" ht="13.5">
      <c r="B197" s="220"/>
      <c r="C197" s="221"/>
      <c r="D197" s="217" t="s">
        <v>148</v>
      </c>
      <c r="E197" s="222" t="s">
        <v>23</v>
      </c>
      <c r="F197" s="223" t="s">
        <v>671</v>
      </c>
      <c r="G197" s="221"/>
      <c r="H197" s="224" t="s">
        <v>23</v>
      </c>
      <c r="I197" s="225"/>
      <c r="J197" s="221"/>
      <c r="K197" s="221"/>
      <c r="L197" s="226"/>
      <c r="M197" s="227"/>
      <c r="N197" s="228"/>
      <c r="O197" s="228"/>
      <c r="P197" s="228"/>
      <c r="Q197" s="228"/>
      <c r="R197" s="228"/>
      <c r="S197" s="228"/>
      <c r="T197" s="229"/>
      <c r="AT197" s="230" t="s">
        <v>148</v>
      </c>
      <c r="AU197" s="230" t="s">
        <v>85</v>
      </c>
      <c r="AV197" s="12" t="s">
        <v>83</v>
      </c>
      <c r="AW197" s="12" t="s">
        <v>40</v>
      </c>
      <c r="AX197" s="12" t="s">
        <v>76</v>
      </c>
      <c r="AY197" s="230" t="s">
        <v>138</v>
      </c>
    </row>
    <row r="198" spans="2:65" s="13" customFormat="1" ht="13.5">
      <c r="B198" s="231"/>
      <c r="C198" s="232"/>
      <c r="D198" s="217" t="s">
        <v>148</v>
      </c>
      <c r="E198" s="243" t="s">
        <v>23</v>
      </c>
      <c r="F198" s="244" t="s">
        <v>723</v>
      </c>
      <c r="G198" s="232"/>
      <c r="H198" s="245">
        <v>1.4590000000000001</v>
      </c>
      <c r="I198" s="237"/>
      <c r="J198" s="232"/>
      <c r="K198" s="232"/>
      <c r="L198" s="238"/>
      <c r="M198" s="239"/>
      <c r="N198" s="240"/>
      <c r="O198" s="240"/>
      <c r="P198" s="240"/>
      <c r="Q198" s="240"/>
      <c r="R198" s="240"/>
      <c r="S198" s="240"/>
      <c r="T198" s="241"/>
      <c r="AT198" s="242" t="s">
        <v>148</v>
      </c>
      <c r="AU198" s="242" t="s">
        <v>85</v>
      </c>
      <c r="AV198" s="13" t="s">
        <v>85</v>
      </c>
      <c r="AW198" s="13" t="s">
        <v>40</v>
      </c>
      <c r="AX198" s="13" t="s">
        <v>76</v>
      </c>
      <c r="AY198" s="242" t="s">
        <v>138</v>
      </c>
    </row>
    <row r="199" spans="2:65" s="13" customFormat="1" ht="13.5">
      <c r="B199" s="231"/>
      <c r="C199" s="232"/>
      <c r="D199" s="217" t="s">
        <v>148</v>
      </c>
      <c r="E199" s="243" t="s">
        <v>23</v>
      </c>
      <c r="F199" s="244" t="s">
        <v>724</v>
      </c>
      <c r="G199" s="232"/>
      <c r="H199" s="245">
        <v>0.13700000000000001</v>
      </c>
      <c r="I199" s="237"/>
      <c r="J199" s="232"/>
      <c r="K199" s="232"/>
      <c r="L199" s="238"/>
      <c r="M199" s="239"/>
      <c r="N199" s="240"/>
      <c r="O199" s="240"/>
      <c r="P199" s="240"/>
      <c r="Q199" s="240"/>
      <c r="R199" s="240"/>
      <c r="S199" s="240"/>
      <c r="T199" s="241"/>
      <c r="AT199" s="242" t="s">
        <v>148</v>
      </c>
      <c r="AU199" s="242" t="s">
        <v>85</v>
      </c>
      <c r="AV199" s="13" t="s">
        <v>85</v>
      </c>
      <c r="AW199" s="13" t="s">
        <v>40</v>
      </c>
      <c r="AX199" s="13" t="s">
        <v>76</v>
      </c>
      <c r="AY199" s="242" t="s">
        <v>138</v>
      </c>
    </row>
    <row r="200" spans="2:65" s="13" customFormat="1" ht="13.5">
      <c r="B200" s="231"/>
      <c r="C200" s="232"/>
      <c r="D200" s="217" t="s">
        <v>148</v>
      </c>
      <c r="E200" s="243" t="s">
        <v>23</v>
      </c>
      <c r="F200" s="244" t="s">
        <v>725</v>
      </c>
      <c r="G200" s="232"/>
      <c r="H200" s="245">
        <v>0.29799999999999999</v>
      </c>
      <c r="I200" s="237"/>
      <c r="J200" s="232"/>
      <c r="K200" s="232"/>
      <c r="L200" s="238"/>
      <c r="M200" s="239"/>
      <c r="N200" s="240"/>
      <c r="O200" s="240"/>
      <c r="P200" s="240"/>
      <c r="Q200" s="240"/>
      <c r="R200" s="240"/>
      <c r="S200" s="240"/>
      <c r="T200" s="241"/>
      <c r="AT200" s="242" t="s">
        <v>148</v>
      </c>
      <c r="AU200" s="242" t="s">
        <v>85</v>
      </c>
      <c r="AV200" s="13" t="s">
        <v>85</v>
      </c>
      <c r="AW200" s="13" t="s">
        <v>40</v>
      </c>
      <c r="AX200" s="13" t="s">
        <v>76</v>
      </c>
      <c r="AY200" s="242" t="s">
        <v>138</v>
      </c>
    </row>
    <row r="201" spans="2:65" s="12" customFormat="1" ht="13.5">
      <c r="B201" s="220"/>
      <c r="C201" s="221"/>
      <c r="D201" s="217" t="s">
        <v>148</v>
      </c>
      <c r="E201" s="222" t="s">
        <v>23</v>
      </c>
      <c r="F201" s="223" t="s">
        <v>645</v>
      </c>
      <c r="G201" s="221"/>
      <c r="H201" s="224" t="s">
        <v>23</v>
      </c>
      <c r="I201" s="225"/>
      <c r="J201" s="221"/>
      <c r="K201" s="221"/>
      <c r="L201" s="226"/>
      <c r="M201" s="227"/>
      <c r="N201" s="228"/>
      <c r="O201" s="228"/>
      <c r="P201" s="228"/>
      <c r="Q201" s="228"/>
      <c r="R201" s="228"/>
      <c r="S201" s="228"/>
      <c r="T201" s="229"/>
      <c r="AT201" s="230" t="s">
        <v>148</v>
      </c>
      <c r="AU201" s="230" t="s">
        <v>85</v>
      </c>
      <c r="AV201" s="12" t="s">
        <v>83</v>
      </c>
      <c r="AW201" s="12" t="s">
        <v>40</v>
      </c>
      <c r="AX201" s="12" t="s">
        <v>76</v>
      </c>
      <c r="AY201" s="230" t="s">
        <v>138</v>
      </c>
    </row>
    <row r="202" spans="2:65" s="13" customFormat="1" ht="13.5">
      <c r="B202" s="231"/>
      <c r="C202" s="232"/>
      <c r="D202" s="217" t="s">
        <v>148</v>
      </c>
      <c r="E202" s="243" t="s">
        <v>23</v>
      </c>
      <c r="F202" s="244" t="s">
        <v>726</v>
      </c>
      <c r="G202" s="232"/>
      <c r="H202" s="245">
        <v>1.02</v>
      </c>
      <c r="I202" s="237"/>
      <c r="J202" s="232"/>
      <c r="K202" s="232"/>
      <c r="L202" s="238"/>
      <c r="M202" s="239"/>
      <c r="N202" s="240"/>
      <c r="O202" s="240"/>
      <c r="P202" s="240"/>
      <c r="Q202" s="240"/>
      <c r="R202" s="240"/>
      <c r="S202" s="240"/>
      <c r="T202" s="241"/>
      <c r="AT202" s="242" t="s">
        <v>148</v>
      </c>
      <c r="AU202" s="242" t="s">
        <v>85</v>
      </c>
      <c r="AV202" s="13" t="s">
        <v>85</v>
      </c>
      <c r="AW202" s="13" t="s">
        <v>40</v>
      </c>
      <c r="AX202" s="13" t="s">
        <v>76</v>
      </c>
      <c r="AY202" s="242" t="s">
        <v>138</v>
      </c>
    </row>
    <row r="203" spans="2:65" s="13" customFormat="1" ht="13.5">
      <c r="B203" s="231"/>
      <c r="C203" s="232"/>
      <c r="D203" s="217" t="s">
        <v>148</v>
      </c>
      <c r="E203" s="243" t="s">
        <v>23</v>
      </c>
      <c r="F203" s="244" t="s">
        <v>727</v>
      </c>
      <c r="G203" s="232"/>
      <c r="H203" s="245">
        <v>1.87</v>
      </c>
      <c r="I203" s="237"/>
      <c r="J203" s="232"/>
      <c r="K203" s="232"/>
      <c r="L203" s="238"/>
      <c r="M203" s="239"/>
      <c r="N203" s="240"/>
      <c r="O203" s="240"/>
      <c r="P203" s="240"/>
      <c r="Q203" s="240"/>
      <c r="R203" s="240"/>
      <c r="S203" s="240"/>
      <c r="T203" s="241"/>
      <c r="AT203" s="242" t="s">
        <v>148</v>
      </c>
      <c r="AU203" s="242" t="s">
        <v>85</v>
      </c>
      <c r="AV203" s="13" t="s">
        <v>85</v>
      </c>
      <c r="AW203" s="13" t="s">
        <v>40</v>
      </c>
      <c r="AX203" s="13" t="s">
        <v>76</v>
      </c>
      <c r="AY203" s="242" t="s">
        <v>138</v>
      </c>
    </row>
    <row r="204" spans="2:65" s="14" customFormat="1" ht="13.5">
      <c r="B204" s="246"/>
      <c r="C204" s="247"/>
      <c r="D204" s="233" t="s">
        <v>148</v>
      </c>
      <c r="E204" s="248" t="s">
        <v>23</v>
      </c>
      <c r="F204" s="249" t="s">
        <v>159</v>
      </c>
      <c r="G204" s="247"/>
      <c r="H204" s="250">
        <v>4.7839999999999998</v>
      </c>
      <c r="I204" s="251"/>
      <c r="J204" s="247"/>
      <c r="K204" s="247"/>
      <c r="L204" s="252"/>
      <c r="M204" s="253"/>
      <c r="N204" s="254"/>
      <c r="O204" s="254"/>
      <c r="P204" s="254"/>
      <c r="Q204" s="254"/>
      <c r="R204" s="254"/>
      <c r="S204" s="254"/>
      <c r="T204" s="255"/>
      <c r="AT204" s="256" t="s">
        <v>148</v>
      </c>
      <c r="AU204" s="256" t="s">
        <v>85</v>
      </c>
      <c r="AV204" s="14" t="s">
        <v>95</v>
      </c>
      <c r="AW204" s="14" t="s">
        <v>40</v>
      </c>
      <c r="AX204" s="14" t="s">
        <v>83</v>
      </c>
      <c r="AY204" s="256" t="s">
        <v>138</v>
      </c>
    </row>
    <row r="205" spans="2:65" s="1" customFormat="1" ht="44.25" customHeight="1">
      <c r="B205" s="42"/>
      <c r="C205" s="205" t="s">
        <v>95</v>
      </c>
      <c r="D205" s="205" t="s">
        <v>140</v>
      </c>
      <c r="E205" s="206" t="s">
        <v>728</v>
      </c>
      <c r="F205" s="207" t="s">
        <v>729</v>
      </c>
      <c r="G205" s="208" t="s">
        <v>409</v>
      </c>
      <c r="H205" s="209">
        <v>18</v>
      </c>
      <c r="I205" s="210"/>
      <c r="J205" s="211">
        <f>ROUND(I205*H205,2)</f>
        <v>0</v>
      </c>
      <c r="K205" s="207" t="s">
        <v>144</v>
      </c>
      <c r="L205" s="62"/>
      <c r="M205" s="212" t="s">
        <v>23</v>
      </c>
      <c r="N205" s="213" t="s">
        <v>47</v>
      </c>
      <c r="O205" s="43"/>
      <c r="P205" s="214">
        <f>O205*H205</f>
        <v>0</v>
      </c>
      <c r="Q205" s="214">
        <v>3.0799999999999998E-3</v>
      </c>
      <c r="R205" s="214">
        <f>Q205*H205</f>
        <v>5.5439999999999996E-2</v>
      </c>
      <c r="S205" s="214">
        <v>0</v>
      </c>
      <c r="T205" s="215">
        <f>S205*H205</f>
        <v>0</v>
      </c>
      <c r="AR205" s="25" t="s">
        <v>95</v>
      </c>
      <c r="AT205" s="25" t="s">
        <v>140</v>
      </c>
      <c r="AU205" s="25" t="s">
        <v>85</v>
      </c>
      <c r="AY205" s="25" t="s">
        <v>138</v>
      </c>
      <c r="BE205" s="216">
        <f>IF(N205="základní",J205,0)</f>
        <v>0</v>
      </c>
      <c r="BF205" s="216">
        <f>IF(N205="snížená",J205,0)</f>
        <v>0</v>
      </c>
      <c r="BG205" s="216">
        <f>IF(N205="zákl. přenesená",J205,0)</f>
        <v>0</v>
      </c>
      <c r="BH205" s="216">
        <f>IF(N205="sníž. přenesená",J205,0)</f>
        <v>0</v>
      </c>
      <c r="BI205" s="216">
        <f>IF(N205="nulová",J205,0)</f>
        <v>0</v>
      </c>
      <c r="BJ205" s="25" t="s">
        <v>83</v>
      </c>
      <c r="BK205" s="216">
        <f>ROUND(I205*H205,2)</f>
        <v>0</v>
      </c>
      <c r="BL205" s="25" t="s">
        <v>95</v>
      </c>
      <c r="BM205" s="25" t="s">
        <v>730</v>
      </c>
    </row>
    <row r="206" spans="2:65" s="1" customFormat="1" ht="94.5">
      <c r="B206" s="42"/>
      <c r="C206" s="64"/>
      <c r="D206" s="217" t="s">
        <v>146</v>
      </c>
      <c r="E206" s="64"/>
      <c r="F206" s="218" t="s">
        <v>731</v>
      </c>
      <c r="G206" s="64"/>
      <c r="H206" s="64"/>
      <c r="I206" s="173"/>
      <c r="J206" s="64"/>
      <c r="K206" s="64"/>
      <c r="L206" s="62"/>
      <c r="M206" s="219"/>
      <c r="N206" s="43"/>
      <c r="O206" s="43"/>
      <c r="P206" s="43"/>
      <c r="Q206" s="43"/>
      <c r="R206" s="43"/>
      <c r="S206" s="43"/>
      <c r="T206" s="79"/>
      <c r="AT206" s="25" t="s">
        <v>146</v>
      </c>
      <c r="AU206" s="25" t="s">
        <v>85</v>
      </c>
    </row>
    <row r="207" spans="2:65" s="13" customFormat="1" ht="13.5">
      <c r="B207" s="231"/>
      <c r="C207" s="232"/>
      <c r="D207" s="217" t="s">
        <v>148</v>
      </c>
      <c r="E207" s="243" t="s">
        <v>23</v>
      </c>
      <c r="F207" s="244" t="s">
        <v>732</v>
      </c>
      <c r="G207" s="232"/>
      <c r="H207" s="245">
        <v>7</v>
      </c>
      <c r="I207" s="237"/>
      <c r="J207" s="232"/>
      <c r="K207" s="232"/>
      <c r="L207" s="238"/>
      <c r="M207" s="239"/>
      <c r="N207" s="240"/>
      <c r="O207" s="240"/>
      <c r="P207" s="240"/>
      <c r="Q207" s="240"/>
      <c r="R207" s="240"/>
      <c r="S207" s="240"/>
      <c r="T207" s="241"/>
      <c r="AT207" s="242" t="s">
        <v>148</v>
      </c>
      <c r="AU207" s="242" t="s">
        <v>85</v>
      </c>
      <c r="AV207" s="13" t="s">
        <v>85</v>
      </c>
      <c r="AW207" s="13" t="s">
        <v>40</v>
      </c>
      <c r="AX207" s="13" t="s">
        <v>76</v>
      </c>
      <c r="AY207" s="242" t="s">
        <v>138</v>
      </c>
    </row>
    <row r="208" spans="2:65" s="13" customFormat="1" ht="13.5">
      <c r="B208" s="231"/>
      <c r="C208" s="232"/>
      <c r="D208" s="217" t="s">
        <v>148</v>
      </c>
      <c r="E208" s="243" t="s">
        <v>23</v>
      </c>
      <c r="F208" s="244" t="s">
        <v>733</v>
      </c>
      <c r="G208" s="232"/>
      <c r="H208" s="245">
        <v>3</v>
      </c>
      <c r="I208" s="237"/>
      <c r="J208" s="232"/>
      <c r="K208" s="232"/>
      <c r="L208" s="238"/>
      <c r="M208" s="239"/>
      <c r="N208" s="240"/>
      <c r="O208" s="240"/>
      <c r="P208" s="240"/>
      <c r="Q208" s="240"/>
      <c r="R208" s="240"/>
      <c r="S208" s="240"/>
      <c r="T208" s="241"/>
      <c r="AT208" s="242" t="s">
        <v>148</v>
      </c>
      <c r="AU208" s="242" t="s">
        <v>85</v>
      </c>
      <c r="AV208" s="13" t="s">
        <v>85</v>
      </c>
      <c r="AW208" s="13" t="s">
        <v>40</v>
      </c>
      <c r="AX208" s="13" t="s">
        <v>76</v>
      </c>
      <c r="AY208" s="242" t="s">
        <v>138</v>
      </c>
    </row>
    <row r="209" spans="2:65" s="13" customFormat="1" ht="13.5">
      <c r="B209" s="231"/>
      <c r="C209" s="232"/>
      <c r="D209" s="217" t="s">
        <v>148</v>
      </c>
      <c r="E209" s="243" t="s">
        <v>23</v>
      </c>
      <c r="F209" s="244" t="s">
        <v>734</v>
      </c>
      <c r="G209" s="232"/>
      <c r="H209" s="245">
        <v>8</v>
      </c>
      <c r="I209" s="237"/>
      <c r="J209" s="232"/>
      <c r="K209" s="232"/>
      <c r="L209" s="238"/>
      <c r="M209" s="239"/>
      <c r="N209" s="240"/>
      <c r="O209" s="240"/>
      <c r="P209" s="240"/>
      <c r="Q209" s="240"/>
      <c r="R209" s="240"/>
      <c r="S209" s="240"/>
      <c r="T209" s="241"/>
      <c r="AT209" s="242" t="s">
        <v>148</v>
      </c>
      <c r="AU209" s="242" t="s">
        <v>85</v>
      </c>
      <c r="AV209" s="13" t="s">
        <v>85</v>
      </c>
      <c r="AW209" s="13" t="s">
        <v>40</v>
      </c>
      <c r="AX209" s="13" t="s">
        <v>76</v>
      </c>
      <c r="AY209" s="242" t="s">
        <v>138</v>
      </c>
    </row>
    <row r="210" spans="2:65" s="14" customFormat="1" ht="13.5">
      <c r="B210" s="246"/>
      <c r="C210" s="247"/>
      <c r="D210" s="233" t="s">
        <v>148</v>
      </c>
      <c r="E210" s="248" t="s">
        <v>23</v>
      </c>
      <c r="F210" s="249" t="s">
        <v>159</v>
      </c>
      <c r="G210" s="247"/>
      <c r="H210" s="250">
        <v>18</v>
      </c>
      <c r="I210" s="251"/>
      <c r="J210" s="247"/>
      <c r="K210" s="247"/>
      <c r="L210" s="252"/>
      <c r="M210" s="253"/>
      <c r="N210" s="254"/>
      <c r="O210" s="254"/>
      <c r="P210" s="254"/>
      <c r="Q210" s="254"/>
      <c r="R210" s="254"/>
      <c r="S210" s="254"/>
      <c r="T210" s="255"/>
      <c r="AT210" s="256" t="s">
        <v>148</v>
      </c>
      <c r="AU210" s="256" t="s">
        <v>85</v>
      </c>
      <c r="AV210" s="14" t="s">
        <v>95</v>
      </c>
      <c r="AW210" s="14" t="s">
        <v>40</v>
      </c>
      <c r="AX210" s="14" t="s">
        <v>83</v>
      </c>
      <c r="AY210" s="256" t="s">
        <v>138</v>
      </c>
    </row>
    <row r="211" spans="2:65" s="1" customFormat="1" ht="31.5" customHeight="1">
      <c r="B211" s="42"/>
      <c r="C211" s="205" t="s">
        <v>184</v>
      </c>
      <c r="D211" s="205" t="s">
        <v>140</v>
      </c>
      <c r="E211" s="206" t="s">
        <v>735</v>
      </c>
      <c r="F211" s="207" t="s">
        <v>736</v>
      </c>
      <c r="G211" s="208" t="s">
        <v>187</v>
      </c>
      <c r="H211" s="209">
        <v>1.92</v>
      </c>
      <c r="I211" s="210"/>
      <c r="J211" s="211">
        <f>ROUND(I211*H211,2)</f>
        <v>0</v>
      </c>
      <c r="K211" s="207" t="s">
        <v>144</v>
      </c>
      <c r="L211" s="62"/>
      <c r="M211" s="212" t="s">
        <v>23</v>
      </c>
      <c r="N211" s="213" t="s">
        <v>47</v>
      </c>
      <c r="O211" s="43"/>
      <c r="P211" s="214">
        <f>O211*H211</f>
        <v>0</v>
      </c>
      <c r="Q211" s="214">
        <v>2.45329</v>
      </c>
      <c r="R211" s="214">
        <f>Q211*H211</f>
        <v>4.7103168000000002</v>
      </c>
      <c r="S211" s="214">
        <v>0</v>
      </c>
      <c r="T211" s="215">
        <f>S211*H211</f>
        <v>0</v>
      </c>
      <c r="AR211" s="25" t="s">
        <v>95</v>
      </c>
      <c r="AT211" s="25" t="s">
        <v>140</v>
      </c>
      <c r="AU211" s="25" t="s">
        <v>85</v>
      </c>
      <c r="AY211" s="25" t="s">
        <v>138</v>
      </c>
      <c r="BE211" s="216">
        <f>IF(N211="základní",J211,0)</f>
        <v>0</v>
      </c>
      <c r="BF211" s="216">
        <f>IF(N211="snížená",J211,0)</f>
        <v>0</v>
      </c>
      <c r="BG211" s="216">
        <f>IF(N211="zákl. přenesená",J211,0)</f>
        <v>0</v>
      </c>
      <c r="BH211" s="216">
        <f>IF(N211="sníž. přenesená",J211,0)</f>
        <v>0</v>
      </c>
      <c r="BI211" s="216">
        <f>IF(N211="nulová",J211,0)</f>
        <v>0</v>
      </c>
      <c r="BJ211" s="25" t="s">
        <v>83</v>
      </c>
      <c r="BK211" s="216">
        <f>ROUND(I211*H211,2)</f>
        <v>0</v>
      </c>
      <c r="BL211" s="25" t="s">
        <v>95</v>
      </c>
      <c r="BM211" s="25" t="s">
        <v>737</v>
      </c>
    </row>
    <row r="212" spans="2:65" s="1" customFormat="1" ht="94.5">
      <c r="B212" s="42"/>
      <c r="C212" s="64"/>
      <c r="D212" s="217" t="s">
        <v>146</v>
      </c>
      <c r="E212" s="64"/>
      <c r="F212" s="218" t="s">
        <v>738</v>
      </c>
      <c r="G212" s="64"/>
      <c r="H212" s="64"/>
      <c r="I212" s="173"/>
      <c r="J212" s="64"/>
      <c r="K212" s="64"/>
      <c r="L212" s="62"/>
      <c r="M212" s="219"/>
      <c r="N212" s="43"/>
      <c r="O212" s="43"/>
      <c r="P212" s="43"/>
      <c r="Q212" s="43"/>
      <c r="R212" s="43"/>
      <c r="S212" s="43"/>
      <c r="T212" s="79"/>
      <c r="AT212" s="25" t="s">
        <v>146</v>
      </c>
      <c r="AU212" s="25" t="s">
        <v>85</v>
      </c>
    </row>
    <row r="213" spans="2:65" s="12" customFormat="1" ht="13.5">
      <c r="B213" s="220"/>
      <c r="C213" s="221"/>
      <c r="D213" s="217" t="s">
        <v>148</v>
      </c>
      <c r="E213" s="222" t="s">
        <v>23</v>
      </c>
      <c r="F213" s="223" t="s">
        <v>645</v>
      </c>
      <c r="G213" s="221"/>
      <c r="H213" s="224" t="s">
        <v>23</v>
      </c>
      <c r="I213" s="225"/>
      <c r="J213" s="221"/>
      <c r="K213" s="221"/>
      <c r="L213" s="226"/>
      <c r="M213" s="227"/>
      <c r="N213" s="228"/>
      <c r="O213" s="228"/>
      <c r="P213" s="228"/>
      <c r="Q213" s="228"/>
      <c r="R213" s="228"/>
      <c r="S213" s="228"/>
      <c r="T213" s="229"/>
      <c r="AT213" s="230" t="s">
        <v>148</v>
      </c>
      <c r="AU213" s="230" t="s">
        <v>85</v>
      </c>
      <c r="AV213" s="12" t="s">
        <v>83</v>
      </c>
      <c r="AW213" s="12" t="s">
        <v>40</v>
      </c>
      <c r="AX213" s="12" t="s">
        <v>76</v>
      </c>
      <c r="AY213" s="230" t="s">
        <v>138</v>
      </c>
    </row>
    <row r="214" spans="2:65" s="13" customFormat="1" ht="13.5">
      <c r="B214" s="231"/>
      <c r="C214" s="232"/>
      <c r="D214" s="217" t="s">
        <v>148</v>
      </c>
      <c r="E214" s="243" t="s">
        <v>23</v>
      </c>
      <c r="F214" s="244" t="s">
        <v>739</v>
      </c>
      <c r="G214" s="232"/>
      <c r="H214" s="245">
        <v>0.66</v>
      </c>
      <c r="I214" s="237"/>
      <c r="J214" s="232"/>
      <c r="K214" s="232"/>
      <c r="L214" s="238"/>
      <c r="M214" s="239"/>
      <c r="N214" s="240"/>
      <c r="O214" s="240"/>
      <c r="P214" s="240"/>
      <c r="Q214" s="240"/>
      <c r="R214" s="240"/>
      <c r="S214" s="240"/>
      <c r="T214" s="241"/>
      <c r="AT214" s="242" t="s">
        <v>148</v>
      </c>
      <c r="AU214" s="242" t="s">
        <v>85</v>
      </c>
      <c r="AV214" s="13" t="s">
        <v>85</v>
      </c>
      <c r="AW214" s="13" t="s">
        <v>40</v>
      </c>
      <c r="AX214" s="13" t="s">
        <v>76</v>
      </c>
      <c r="AY214" s="242" t="s">
        <v>138</v>
      </c>
    </row>
    <row r="215" spans="2:65" s="13" customFormat="1" ht="13.5">
      <c r="B215" s="231"/>
      <c r="C215" s="232"/>
      <c r="D215" s="217" t="s">
        <v>148</v>
      </c>
      <c r="E215" s="243" t="s">
        <v>23</v>
      </c>
      <c r="F215" s="244" t="s">
        <v>740</v>
      </c>
      <c r="G215" s="232"/>
      <c r="H215" s="245">
        <v>0.84</v>
      </c>
      <c r="I215" s="237"/>
      <c r="J215" s="232"/>
      <c r="K215" s="232"/>
      <c r="L215" s="238"/>
      <c r="M215" s="239"/>
      <c r="N215" s="240"/>
      <c r="O215" s="240"/>
      <c r="P215" s="240"/>
      <c r="Q215" s="240"/>
      <c r="R215" s="240"/>
      <c r="S215" s="240"/>
      <c r="T215" s="241"/>
      <c r="AT215" s="242" t="s">
        <v>148</v>
      </c>
      <c r="AU215" s="242" t="s">
        <v>85</v>
      </c>
      <c r="AV215" s="13" t="s">
        <v>85</v>
      </c>
      <c r="AW215" s="13" t="s">
        <v>40</v>
      </c>
      <c r="AX215" s="13" t="s">
        <v>76</v>
      </c>
      <c r="AY215" s="242" t="s">
        <v>138</v>
      </c>
    </row>
    <row r="216" spans="2:65" s="13" customFormat="1" ht="13.5">
      <c r="B216" s="231"/>
      <c r="C216" s="232"/>
      <c r="D216" s="217" t="s">
        <v>148</v>
      </c>
      <c r="E216" s="243" t="s">
        <v>23</v>
      </c>
      <c r="F216" s="244" t="s">
        <v>741</v>
      </c>
      <c r="G216" s="232"/>
      <c r="H216" s="245">
        <v>0.42</v>
      </c>
      <c r="I216" s="237"/>
      <c r="J216" s="232"/>
      <c r="K216" s="232"/>
      <c r="L216" s="238"/>
      <c r="M216" s="239"/>
      <c r="N216" s="240"/>
      <c r="O216" s="240"/>
      <c r="P216" s="240"/>
      <c r="Q216" s="240"/>
      <c r="R216" s="240"/>
      <c r="S216" s="240"/>
      <c r="T216" s="241"/>
      <c r="AT216" s="242" t="s">
        <v>148</v>
      </c>
      <c r="AU216" s="242" t="s">
        <v>85</v>
      </c>
      <c r="AV216" s="13" t="s">
        <v>85</v>
      </c>
      <c r="AW216" s="13" t="s">
        <v>40</v>
      </c>
      <c r="AX216" s="13" t="s">
        <v>76</v>
      </c>
      <c r="AY216" s="242" t="s">
        <v>138</v>
      </c>
    </row>
    <row r="217" spans="2:65" s="14" customFormat="1" ht="13.5">
      <c r="B217" s="246"/>
      <c r="C217" s="247"/>
      <c r="D217" s="233" t="s">
        <v>148</v>
      </c>
      <c r="E217" s="248" t="s">
        <v>23</v>
      </c>
      <c r="F217" s="249" t="s">
        <v>159</v>
      </c>
      <c r="G217" s="247"/>
      <c r="H217" s="250">
        <v>1.92</v>
      </c>
      <c r="I217" s="251"/>
      <c r="J217" s="247"/>
      <c r="K217" s="247"/>
      <c r="L217" s="252"/>
      <c r="M217" s="253"/>
      <c r="N217" s="254"/>
      <c r="O217" s="254"/>
      <c r="P217" s="254"/>
      <c r="Q217" s="254"/>
      <c r="R217" s="254"/>
      <c r="S217" s="254"/>
      <c r="T217" s="255"/>
      <c r="AT217" s="256" t="s">
        <v>148</v>
      </c>
      <c r="AU217" s="256" t="s">
        <v>85</v>
      </c>
      <c r="AV217" s="14" t="s">
        <v>95</v>
      </c>
      <c r="AW217" s="14" t="s">
        <v>40</v>
      </c>
      <c r="AX217" s="14" t="s">
        <v>83</v>
      </c>
      <c r="AY217" s="256" t="s">
        <v>138</v>
      </c>
    </row>
    <row r="218" spans="2:65" s="1" customFormat="1" ht="44.25" customHeight="1">
      <c r="B218" s="42"/>
      <c r="C218" s="205" t="s">
        <v>192</v>
      </c>
      <c r="D218" s="205" t="s">
        <v>140</v>
      </c>
      <c r="E218" s="206" t="s">
        <v>742</v>
      </c>
      <c r="F218" s="207" t="s">
        <v>743</v>
      </c>
      <c r="G218" s="208" t="s">
        <v>155</v>
      </c>
      <c r="H218" s="209">
        <v>12.3</v>
      </c>
      <c r="I218" s="210"/>
      <c r="J218" s="211">
        <f>ROUND(I218*H218,2)</f>
        <v>0</v>
      </c>
      <c r="K218" s="207" t="s">
        <v>144</v>
      </c>
      <c r="L218" s="62"/>
      <c r="M218" s="212" t="s">
        <v>23</v>
      </c>
      <c r="N218" s="213" t="s">
        <v>47</v>
      </c>
      <c r="O218" s="43"/>
      <c r="P218" s="214">
        <f>O218*H218</f>
        <v>0</v>
      </c>
      <c r="Q218" s="214">
        <v>1.0300000000000001E-3</v>
      </c>
      <c r="R218" s="214">
        <f>Q218*H218</f>
        <v>1.2669000000000001E-2</v>
      </c>
      <c r="S218" s="214">
        <v>0</v>
      </c>
      <c r="T218" s="215">
        <f>S218*H218</f>
        <v>0</v>
      </c>
      <c r="AR218" s="25" t="s">
        <v>95</v>
      </c>
      <c r="AT218" s="25" t="s">
        <v>140</v>
      </c>
      <c r="AU218" s="25" t="s">
        <v>85</v>
      </c>
      <c r="AY218" s="25" t="s">
        <v>138</v>
      </c>
      <c r="BE218" s="216">
        <f>IF(N218="základní",J218,0)</f>
        <v>0</v>
      </c>
      <c r="BF218" s="216">
        <f>IF(N218="snížená",J218,0)</f>
        <v>0</v>
      </c>
      <c r="BG218" s="216">
        <f>IF(N218="zákl. přenesená",J218,0)</f>
        <v>0</v>
      </c>
      <c r="BH218" s="216">
        <f>IF(N218="sníž. přenesená",J218,0)</f>
        <v>0</v>
      </c>
      <c r="BI218" s="216">
        <f>IF(N218="nulová",J218,0)</f>
        <v>0</v>
      </c>
      <c r="BJ218" s="25" t="s">
        <v>83</v>
      </c>
      <c r="BK218" s="216">
        <f>ROUND(I218*H218,2)</f>
        <v>0</v>
      </c>
      <c r="BL218" s="25" t="s">
        <v>95</v>
      </c>
      <c r="BM218" s="25" t="s">
        <v>744</v>
      </c>
    </row>
    <row r="219" spans="2:65" s="12" customFormat="1" ht="13.5">
      <c r="B219" s="220"/>
      <c r="C219" s="221"/>
      <c r="D219" s="217" t="s">
        <v>148</v>
      </c>
      <c r="E219" s="222" t="s">
        <v>23</v>
      </c>
      <c r="F219" s="223" t="s">
        <v>645</v>
      </c>
      <c r="G219" s="221"/>
      <c r="H219" s="224" t="s">
        <v>23</v>
      </c>
      <c r="I219" s="225"/>
      <c r="J219" s="221"/>
      <c r="K219" s="221"/>
      <c r="L219" s="226"/>
      <c r="M219" s="227"/>
      <c r="N219" s="228"/>
      <c r="O219" s="228"/>
      <c r="P219" s="228"/>
      <c r="Q219" s="228"/>
      <c r="R219" s="228"/>
      <c r="S219" s="228"/>
      <c r="T219" s="229"/>
      <c r="AT219" s="230" t="s">
        <v>148</v>
      </c>
      <c r="AU219" s="230" t="s">
        <v>85</v>
      </c>
      <c r="AV219" s="12" t="s">
        <v>83</v>
      </c>
      <c r="AW219" s="12" t="s">
        <v>40</v>
      </c>
      <c r="AX219" s="12" t="s">
        <v>76</v>
      </c>
      <c r="AY219" s="230" t="s">
        <v>138</v>
      </c>
    </row>
    <row r="220" spans="2:65" s="13" customFormat="1" ht="13.5">
      <c r="B220" s="231"/>
      <c r="C220" s="232"/>
      <c r="D220" s="217" t="s">
        <v>148</v>
      </c>
      <c r="E220" s="243" t="s">
        <v>23</v>
      </c>
      <c r="F220" s="244" t="s">
        <v>745</v>
      </c>
      <c r="G220" s="232"/>
      <c r="H220" s="245">
        <v>4.18</v>
      </c>
      <c r="I220" s="237"/>
      <c r="J220" s="232"/>
      <c r="K220" s="232"/>
      <c r="L220" s="238"/>
      <c r="M220" s="239"/>
      <c r="N220" s="240"/>
      <c r="O220" s="240"/>
      <c r="P220" s="240"/>
      <c r="Q220" s="240"/>
      <c r="R220" s="240"/>
      <c r="S220" s="240"/>
      <c r="T220" s="241"/>
      <c r="AT220" s="242" t="s">
        <v>148</v>
      </c>
      <c r="AU220" s="242" t="s">
        <v>85</v>
      </c>
      <c r="AV220" s="13" t="s">
        <v>85</v>
      </c>
      <c r="AW220" s="13" t="s">
        <v>40</v>
      </c>
      <c r="AX220" s="13" t="s">
        <v>76</v>
      </c>
      <c r="AY220" s="242" t="s">
        <v>138</v>
      </c>
    </row>
    <row r="221" spans="2:65" s="13" customFormat="1" ht="13.5">
      <c r="B221" s="231"/>
      <c r="C221" s="232"/>
      <c r="D221" s="217" t="s">
        <v>148</v>
      </c>
      <c r="E221" s="243" t="s">
        <v>23</v>
      </c>
      <c r="F221" s="244" t="s">
        <v>746</v>
      </c>
      <c r="G221" s="232"/>
      <c r="H221" s="245">
        <v>8.1199999999999992</v>
      </c>
      <c r="I221" s="237"/>
      <c r="J221" s="232"/>
      <c r="K221" s="232"/>
      <c r="L221" s="238"/>
      <c r="M221" s="239"/>
      <c r="N221" s="240"/>
      <c r="O221" s="240"/>
      <c r="P221" s="240"/>
      <c r="Q221" s="240"/>
      <c r="R221" s="240"/>
      <c r="S221" s="240"/>
      <c r="T221" s="241"/>
      <c r="AT221" s="242" t="s">
        <v>148</v>
      </c>
      <c r="AU221" s="242" t="s">
        <v>85</v>
      </c>
      <c r="AV221" s="13" t="s">
        <v>85</v>
      </c>
      <c r="AW221" s="13" t="s">
        <v>40</v>
      </c>
      <c r="AX221" s="13" t="s">
        <v>76</v>
      </c>
      <c r="AY221" s="242" t="s">
        <v>138</v>
      </c>
    </row>
    <row r="222" spans="2:65" s="14" customFormat="1" ht="13.5">
      <c r="B222" s="246"/>
      <c r="C222" s="247"/>
      <c r="D222" s="233" t="s">
        <v>148</v>
      </c>
      <c r="E222" s="248" t="s">
        <v>23</v>
      </c>
      <c r="F222" s="249" t="s">
        <v>159</v>
      </c>
      <c r="G222" s="247"/>
      <c r="H222" s="250">
        <v>12.3</v>
      </c>
      <c r="I222" s="251"/>
      <c r="J222" s="247"/>
      <c r="K222" s="247"/>
      <c r="L222" s="252"/>
      <c r="M222" s="253"/>
      <c r="N222" s="254"/>
      <c r="O222" s="254"/>
      <c r="P222" s="254"/>
      <c r="Q222" s="254"/>
      <c r="R222" s="254"/>
      <c r="S222" s="254"/>
      <c r="T222" s="255"/>
      <c r="AT222" s="256" t="s">
        <v>148</v>
      </c>
      <c r="AU222" s="256" t="s">
        <v>85</v>
      </c>
      <c r="AV222" s="14" t="s">
        <v>95</v>
      </c>
      <c r="AW222" s="14" t="s">
        <v>40</v>
      </c>
      <c r="AX222" s="14" t="s">
        <v>83</v>
      </c>
      <c r="AY222" s="256" t="s">
        <v>138</v>
      </c>
    </row>
    <row r="223" spans="2:65" s="1" customFormat="1" ht="44.25" customHeight="1">
      <c r="B223" s="42"/>
      <c r="C223" s="205" t="s">
        <v>211</v>
      </c>
      <c r="D223" s="205" t="s">
        <v>140</v>
      </c>
      <c r="E223" s="206" t="s">
        <v>747</v>
      </c>
      <c r="F223" s="207" t="s">
        <v>748</v>
      </c>
      <c r="G223" s="208" t="s">
        <v>155</v>
      </c>
      <c r="H223" s="209">
        <v>12.3</v>
      </c>
      <c r="I223" s="210"/>
      <c r="J223" s="211">
        <f>ROUND(I223*H223,2)</f>
        <v>0</v>
      </c>
      <c r="K223" s="207" t="s">
        <v>144</v>
      </c>
      <c r="L223" s="62"/>
      <c r="M223" s="212" t="s">
        <v>23</v>
      </c>
      <c r="N223" s="213" t="s">
        <v>47</v>
      </c>
      <c r="O223" s="43"/>
      <c r="P223" s="214">
        <f>O223*H223</f>
        <v>0</v>
      </c>
      <c r="Q223" s="214">
        <v>0</v>
      </c>
      <c r="R223" s="214">
        <f>Q223*H223</f>
        <v>0</v>
      </c>
      <c r="S223" s="214">
        <v>0</v>
      </c>
      <c r="T223" s="215">
        <f>S223*H223</f>
        <v>0</v>
      </c>
      <c r="AR223" s="25" t="s">
        <v>95</v>
      </c>
      <c r="AT223" s="25" t="s">
        <v>140</v>
      </c>
      <c r="AU223" s="25" t="s">
        <v>85</v>
      </c>
      <c r="AY223" s="25" t="s">
        <v>138</v>
      </c>
      <c r="BE223" s="216">
        <f>IF(N223="základní",J223,0)</f>
        <v>0</v>
      </c>
      <c r="BF223" s="216">
        <f>IF(N223="snížená",J223,0)</f>
        <v>0</v>
      </c>
      <c r="BG223" s="216">
        <f>IF(N223="zákl. přenesená",J223,0)</f>
        <v>0</v>
      </c>
      <c r="BH223" s="216">
        <f>IF(N223="sníž. přenesená",J223,0)</f>
        <v>0</v>
      </c>
      <c r="BI223" s="216">
        <f>IF(N223="nulová",J223,0)</f>
        <v>0</v>
      </c>
      <c r="BJ223" s="25" t="s">
        <v>83</v>
      </c>
      <c r="BK223" s="216">
        <f>ROUND(I223*H223,2)</f>
        <v>0</v>
      </c>
      <c r="BL223" s="25" t="s">
        <v>95</v>
      </c>
      <c r="BM223" s="25" t="s">
        <v>749</v>
      </c>
    </row>
    <row r="224" spans="2:65" s="1" customFormat="1" ht="22.5" customHeight="1">
      <c r="B224" s="42"/>
      <c r="C224" s="205" t="s">
        <v>224</v>
      </c>
      <c r="D224" s="205" t="s">
        <v>140</v>
      </c>
      <c r="E224" s="206" t="s">
        <v>750</v>
      </c>
      <c r="F224" s="207" t="s">
        <v>751</v>
      </c>
      <c r="G224" s="208" t="s">
        <v>195</v>
      </c>
      <c r="H224" s="209">
        <v>0.192</v>
      </c>
      <c r="I224" s="210"/>
      <c r="J224" s="211">
        <f>ROUND(I224*H224,2)</f>
        <v>0</v>
      </c>
      <c r="K224" s="207" t="s">
        <v>144</v>
      </c>
      <c r="L224" s="62"/>
      <c r="M224" s="212" t="s">
        <v>23</v>
      </c>
      <c r="N224" s="213" t="s">
        <v>47</v>
      </c>
      <c r="O224" s="43"/>
      <c r="P224" s="214">
        <f>O224*H224</f>
        <v>0</v>
      </c>
      <c r="Q224" s="214">
        <v>1.0601700000000001</v>
      </c>
      <c r="R224" s="214">
        <f>Q224*H224</f>
        <v>0.20355264000000001</v>
      </c>
      <c r="S224" s="214">
        <v>0</v>
      </c>
      <c r="T224" s="215">
        <f>S224*H224</f>
        <v>0</v>
      </c>
      <c r="AR224" s="25" t="s">
        <v>95</v>
      </c>
      <c r="AT224" s="25" t="s">
        <v>140</v>
      </c>
      <c r="AU224" s="25" t="s">
        <v>85</v>
      </c>
      <c r="AY224" s="25" t="s">
        <v>138</v>
      </c>
      <c r="BE224" s="216">
        <f>IF(N224="základní",J224,0)</f>
        <v>0</v>
      </c>
      <c r="BF224" s="216">
        <f>IF(N224="snížená",J224,0)</f>
        <v>0</v>
      </c>
      <c r="BG224" s="216">
        <f>IF(N224="zákl. přenesená",J224,0)</f>
        <v>0</v>
      </c>
      <c r="BH224" s="216">
        <f>IF(N224="sníž. přenesená",J224,0)</f>
        <v>0</v>
      </c>
      <c r="BI224" s="216">
        <f>IF(N224="nulová",J224,0)</f>
        <v>0</v>
      </c>
      <c r="BJ224" s="25" t="s">
        <v>83</v>
      </c>
      <c r="BK224" s="216">
        <f>ROUND(I224*H224,2)</f>
        <v>0</v>
      </c>
      <c r="BL224" s="25" t="s">
        <v>95</v>
      </c>
      <c r="BM224" s="25" t="s">
        <v>752</v>
      </c>
    </row>
    <row r="225" spans="2:65" s="1" customFormat="1" ht="27">
      <c r="B225" s="42"/>
      <c r="C225" s="64"/>
      <c r="D225" s="217" t="s">
        <v>146</v>
      </c>
      <c r="E225" s="64"/>
      <c r="F225" s="218" t="s">
        <v>753</v>
      </c>
      <c r="G225" s="64"/>
      <c r="H225" s="64"/>
      <c r="I225" s="173"/>
      <c r="J225" s="64"/>
      <c r="K225" s="64"/>
      <c r="L225" s="62"/>
      <c r="M225" s="219"/>
      <c r="N225" s="43"/>
      <c r="O225" s="43"/>
      <c r="P225" s="43"/>
      <c r="Q225" s="43"/>
      <c r="R225" s="43"/>
      <c r="S225" s="43"/>
      <c r="T225" s="79"/>
      <c r="AT225" s="25" t="s">
        <v>146</v>
      </c>
      <c r="AU225" s="25" t="s">
        <v>85</v>
      </c>
    </row>
    <row r="226" spans="2:65" s="13" customFormat="1" ht="13.5">
      <c r="B226" s="231"/>
      <c r="C226" s="232"/>
      <c r="D226" s="233" t="s">
        <v>148</v>
      </c>
      <c r="E226" s="234" t="s">
        <v>754</v>
      </c>
      <c r="F226" s="235" t="s">
        <v>755</v>
      </c>
      <c r="G226" s="232"/>
      <c r="H226" s="236">
        <v>0.192</v>
      </c>
      <c r="I226" s="237"/>
      <c r="J226" s="232"/>
      <c r="K226" s="232"/>
      <c r="L226" s="238"/>
      <c r="M226" s="239"/>
      <c r="N226" s="240"/>
      <c r="O226" s="240"/>
      <c r="P226" s="240"/>
      <c r="Q226" s="240"/>
      <c r="R226" s="240"/>
      <c r="S226" s="240"/>
      <c r="T226" s="241"/>
      <c r="AT226" s="242" t="s">
        <v>148</v>
      </c>
      <c r="AU226" s="242" t="s">
        <v>85</v>
      </c>
      <c r="AV226" s="13" t="s">
        <v>85</v>
      </c>
      <c r="AW226" s="13" t="s">
        <v>40</v>
      </c>
      <c r="AX226" s="13" t="s">
        <v>83</v>
      </c>
      <c r="AY226" s="242" t="s">
        <v>138</v>
      </c>
    </row>
    <row r="227" spans="2:65" s="1" customFormat="1" ht="22.5" customHeight="1">
      <c r="B227" s="42"/>
      <c r="C227" s="205" t="s">
        <v>255</v>
      </c>
      <c r="D227" s="205" t="s">
        <v>140</v>
      </c>
      <c r="E227" s="206" t="s">
        <v>756</v>
      </c>
      <c r="F227" s="207" t="s">
        <v>757</v>
      </c>
      <c r="G227" s="208" t="s">
        <v>195</v>
      </c>
      <c r="H227" s="209">
        <v>0.06</v>
      </c>
      <c r="I227" s="210"/>
      <c r="J227" s="211">
        <f>ROUND(I227*H227,2)</f>
        <v>0</v>
      </c>
      <c r="K227" s="207" t="s">
        <v>144</v>
      </c>
      <c r="L227" s="62"/>
      <c r="M227" s="212" t="s">
        <v>23</v>
      </c>
      <c r="N227" s="213" t="s">
        <v>47</v>
      </c>
      <c r="O227" s="43"/>
      <c r="P227" s="214">
        <f>O227*H227</f>
        <v>0</v>
      </c>
      <c r="Q227" s="214">
        <v>1.0530600000000001</v>
      </c>
      <c r="R227" s="214">
        <f>Q227*H227</f>
        <v>6.3183600000000006E-2</v>
      </c>
      <c r="S227" s="214">
        <v>0</v>
      </c>
      <c r="T227" s="215">
        <f>S227*H227</f>
        <v>0</v>
      </c>
      <c r="AR227" s="25" t="s">
        <v>95</v>
      </c>
      <c r="AT227" s="25" t="s">
        <v>140</v>
      </c>
      <c r="AU227" s="25" t="s">
        <v>85</v>
      </c>
      <c r="AY227" s="25" t="s">
        <v>138</v>
      </c>
      <c r="BE227" s="216">
        <f>IF(N227="základní",J227,0)</f>
        <v>0</v>
      </c>
      <c r="BF227" s="216">
        <f>IF(N227="snížená",J227,0)</f>
        <v>0</v>
      </c>
      <c r="BG227" s="216">
        <f>IF(N227="zákl. přenesená",J227,0)</f>
        <v>0</v>
      </c>
      <c r="BH227" s="216">
        <f>IF(N227="sníž. přenesená",J227,0)</f>
        <v>0</v>
      </c>
      <c r="BI227" s="216">
        <f>IF(N227="nulová",J227,0)</f>
        <v>0</v>
      </c>
      <c r="BJ227" s="25" t="s">
        <v>83</v>
      </c>
      <c r="BK227" s="216">
        <f>ROUND(I227*H227,2)</f>
        <v>0</v>
      </c>
      <c r="BL227" s="25" t="s">
        <v>95</v>
      </c>
      <c r="BM227" s="25" t="s">
        <v>758</v>
      </c>
    </row>
    <row r="228" spans="2:65" s="1" customFormat="1" ht="27">
      <c r="B228" s="42"/>
      <c r="C228" s="64"/>
      <c r="D228" s="217" t="s">
        <v>146</v>
      </c>
      <c r="E228" s="64"/>
      <c r="F228" s="218" t="s">
        <v>753</v>
      </c>
      <c r="G228" s="64"/>
      <c r="H228" s="64"/>
      <c r="I228" s="173"/>
      <c r="J228" s="64"/>
      <c r="K228" s="64"/>
      <c r="L228" s="62"/>
      <c r="M228" s="219"/>
      <c r="N228" s="43"/>
      <c r="O228" s="43"/>
      <c r="P228" s="43"/>
      <c r="Q228" s="43"/>
      <c r="R228" s="43"/>
      <c r="S228" s="43"/>
      <c r="T228" s="79"/>
      <c r="AT228" s="25" t="s">
        <v>146</v>
      </c>
      <c r="AU228" s="25" t="s">
        <v>85</v>
      </c>
    </row>
    <row r="229" spans="2:65" s="12" customFormat="1" ht="13.5">
      <c r="B229" s="220"/>
      <c r="C229" s="221"/>
      <c r="D229" s="217" t="s">
        <v>148</v>
      </c>
      <c r="E229" s="222" t="s">
        <v>23</v>
      </c>
      <c r="F229" s="223" t="s">
        <v>651</v>
      </c>
      <c r="G229" s="221"/>
      <c r="H229" s="224" t="s">
        <v>23</v>
      </c>
      <c r="I229" s="225"/>
      <c r="J229" s="221"/>
      <c r="K229" s="221"/>
      <c r="L229" s="226"/>
      <c r="M229" s="227"/>
      <c r="N229" s="228"/>
      <c r="O229" s="228"/>
      <c r="P229" s="228"/>
      <c r="Q229" s="228"/>
      <c r="R229" s="228"/>
      <c r="S229" s="228"/>
      <c r="T229" s="229"/>
      <c r="AT229" s="230" t="s">
        <v>148</v>
      </c>
      <c r="AU229" s="230" t="s">
        <v>85</v>
      </c>
      <c r="AV229" s="12" t="s">
        <v>83</v>
      </c>
      <c r="AW229" s="12" t="s">
        <v>40</v>
      </c>
      <c r="AX229" s="12" t="s">
        <v>76</v>
      </c>
      <c r="AY229" s="230" t="s">
        <v>138</v>
      </c>
    </row>
    <row r="230" spans="2:65" s="13" customFormat="1" ht="13.5">
      <c r="B230" s="231"/>
      <c r="C230" s="232"/>
      <c r="D230" s="217" t="s">
        <v>148</v>
      </c>
      <c r="E230" s="243" t="s">
        <v>23</v>
      </c>
      <c r="F230" s="244" t="s">
        <v>745</v>
      </c>
      <c r="G230" s="232"/>
      <c r="H230" s="245">
        <v>4.18</v>
      </c>
      <c r="I230" s="237"/>
      <c r="J230" s="232"/>
      <c r="K230" s="232"/>
      <c r="L230" s="238"/>
      <c r="M230" s="239"/>
      <c r="N230" s="240"/>
      <c r="O230" s="240"/>
      <c r="P230" s="240"/>
      <c r="Q230" s="240"/>
      <c r="R230" s="240"/>
      <c r="S230" s="240"/>
      <c r="T230" s="241"/>
      <c r="AT230" s="242" t="s">
        <v>148</v>
      </c>
      <c r="AU230" s="242" t="s">
        <v>85</v>
      </c>
      <c r="AV230" s="13" t="s">
        <v>85</v>
      </c>
      <c r="AW230" s="13" t="s">
        <v>40</v>
      </c>
      <c r="AX230" s="13" t="s">
        <v>76</v>
      </c>
      <c r="AY230" s="242" t="s">
        <v>138</v>
      </c>
    </row>
    <row r="231" spans="2:65" s="13" customFormat="1" ht="13.5">
      <c r="B231" s="231"/>
      <c r="C231" s="232"/>
      <c r="D231" s="217" t="s">
        <v>148</v>
      </c>
      <c r="E231" s="243" t="s">
        <v>23</v>
      </c>
      <c r="F231" s="244" t="s">
        <v>746</v>
      </c>
      <c r="G231" s="232"/>
      <c r="H231" s="245">
        <v>8.1199999999999992</v>
      </c>
      <c r="I231" s="237"/>
      <c r="J231" s="232"/>
      <c r="K231" s="232"/>
      <c r="L231" s="238"/>
      <c r="M231" s="239"/>
      <c r="N231" s="240"/>
      <c r="O231" s="240"/>
      <c r="P231" s="240"/>
      <c r="Q231" s="240"/>
      <c r="R231" s="240"/>
      <c r="S231" s="240"/>
      <c r="T231" s="241"/>
      <c r="AT231" s="242" t="s">
        <v>148</v>
      </c>
      <c r="AU231" s="242" t="s">
        <v>85</v>
      </c>
      <c r="AV231" s="13" t="s">
        <v>85</v>
      </c>
      <c r="AW231" s="13" t="s">
        <v>40</v>
      </c>
      <c r="AX231" s="13" t="s">
        <v>76</v>
      </c>
      <c r="AY231" s="242" t="s">
        <v>138</v>
      </c>
    </row>
    <row r="232" spans="2:65" s="14" customFormat="1" ht="13.5">
      <c r="B232" s="246"/>
      <c r="C232" s="247"/>
      <c r="D232" s="217" t="s">
        <v>148</v>
      </c>
      <c r="E232" s="258" t="s">
        <v>23</v>
      </c>
      <c r="F232" s="259" t="s">
        <v>159</v>
      </c>
      <c r="G232" s="247"/>
      <c r="H232" s="260">
        <v>12.3</v>
      </c>
      <c r="I232" s="251"/>
      <c r="J232" s="247"/>
      <c r="K232" s="247"/>
      <c r="L232" s="252"/>
      <c r="M232" s="253"/>
      <c r="N232" s="254"/>
      <c r="O232" s="254"/>
      <c r="P232" s="254"/>
      <c r="Q232" s="254"/>
      <c r="R232" s="254"/>
      <c r="S232" s="254"/>
      <c r="T232" s="255"/>
      <c r="AT232" s="256" t="s">
        <v>148</v>
      </c>
      <c r="AU232" s="256" t="s">
        <v>85</v>
      </c>
      <c r="AV232" s="14" t="s">
        <v>95</v>
      </c>
      <c r="AW232" s="14" t="s">
        <v>40</v>
      </c>
      <c r="AX232" s="14" t="s">
        <v>76</v>
      </c>
      <c r="AY232" s="256" t="s">
        <v>138</v>
      </c>
    </row>
    <row r="233" spans="2:65" s="13" customFormat="1" ht="13.5">
      <c r="B233" s="231"/>
      <c r="C233" s="232"/>
      <c r="D233" s="233" t="s">
        <v>148</v>
      </c>
      <c r="E233" s="234" t="s">
        <v>23</v>
      </c>
      <c r="F233" s="235" t="s">
        <v>759</v>
      </c>
      <c r="G233" s="232"/>
      <c r="H233" s="236">
        <v>0.06</v>
      </c>
      <c r="I233" s="237"/>
      <c r="J233" s="232"/>
      <c r="K233" s="232"/>
      <c r="L233" s="238"/>
      <c r="M233" s="239"/>
      <c r="N233" s="240"/>
      <c r="O233" s="240"/>
      <c r="P233" s="240"/>
      <c r="Q233" s="240"/>
      <c r="R233" s="240"/>
      <c r="S233" s="240"/>
      <c r="T233" s="241"/>
      <c r="AT233" s="242" t="s">
        <v>148</v>
      </c>
      <c r="AU233" s="242" t="s">
        <v>85</v>
      </c>
      <c r="AV233" s="13" t="s">
        <v>85</v>
      </c>
      <c r="AW233" s="13" t="s">
        <v>40</v>
      </c>
      <c r="AX233" s="13" t="s">
        <v>83</v>
      </c>
      <c r="AY233" s="242" t="s">
        <v>138</v>
      </c>
    </row>
    <row r="234" spans="2:65" s="1" customFormat="1" ht="31.5" customHeight="1">
      <c r="B234" s="42"/>
      <c r="C234" s="205" t="s">
        <v>215</v>
      </c>
      <c r="D234" s="205" t="s">
        <v>140</v>
      </c>
      <c r="E234" s="206" t="s">
        <v>760</v>
      </c>
      <c r="F234" s="207" t="s">
        <v>761</v>
      </c>
      <c r="G234" s="208" t="s">
        <v>187</v>
      </c>
      <c r="H234" s="209">
        <v>0.45500000000000002</v>
      </c>
      <c r="I234" s="210"/>
      <c r="J234" s="211">
        <f>ROUND(I234*H234,2)</f>
        <v>0</v>
      </c>
      <c r="K234" s="207" t="s">
        <v>144</v>
      </c>
      <c r="L234" s="62"/>
      <c r="M234" s="212" t="s">
        <v>23</v>
      </c>
      <c r="N234" s="213" t="s">
        <v>47</v>
      </c>
      <c r="O234" s="43"/>
      <c r="P234" s="214">
        <f>O234*H234</f>
        <v>0</v>
      </c>
      <c r="Q234" s="214">
        <v>2.45329</v>
      </c>
      <c r="R234" s="214">
        <f>Q234*H234</f>
        <v>1.1162469500000001</v>
      </c>
      <c r="S234" s="214">
        <v>0</v>
      </c>
      <c r="T234" s="215">
        <f>S234*H234</f>
        <v>0</v>
      </c>
      <c r="AR234" s="25" t="s">
        <v>95</v>
      </c>
      <c r="AT234" s="25" t="s">
        <v>140</v>
      </c>
      <c r="AU234" s="25" t="s">
        <v>85</v>
      </c>
      <c r="AY234" s="25" t="s">
        <v>138</v>
      </c>
      <c r="BE234" s="216">
        <f>IF(N234="základní",J234,0)</f>
        <v>0</v>
      </c>
      <c r="BF234" s="216">
        <f>IF(N234="snížená",J234,0)</f>
        <v>0</v>
      </c>
      <c r="BG234" s="216">
        <f>IF(N234="zákl. přenesená",J234,0)</f>
        <v>0</v>
      </c>
      <c r="BH234" s="216">
        <f>IF(N234="sníž. přenesená",J234,0)</f>
        <v>0</v>
      </c>
      <c r="BI234" s="216">
        <f>IF(N234="nulová",J234,0)</f>
        <v>0</v>
      </c>
      <c r="BJ234" s="25" t="s">
        <v>83</v>
      </c>
      <c r="BK234" s="216">
        <f>ROUND(I234*H234,2)</f>
        <v>0</v>
      </c>
      <c r="BL234" s="25" t="s">
        <v>95</v>
      </c>
      <c r="BM234" s="25" t="s">
        <v>762</v>
      </c>
    </row>
    <row r="235" spans="2:65" s="1" customFormat="1" ht="108">
      <c r="B235" s="42"/>
      <c r="C235" s="64"/>
      <c r="D235" s="217" t="s">
        <v>146</v>
      </c>
      <c r="E235" s="64"/>
      <c r="F235" s="218" t="s">
        <v>763</v>
      </c>
      <c r="G235" s="64"/>
      <c r="H235" s="64"/>
      <c r="I235" s="173"/>
      <c r="J235" s="64"/>
      <c r="K235" s="64"/>
      <c r="L235" s="62"/>
      <c r="M235" s="219"/>
      <c r="N235" s="43"/>
      <c r="O235" s="43"/>
      <c r="P235" s="43"/>
      <c r="Q235" s="43"/>
      <c r="R235" s="43"/>
      <c r="S235" s="43"/>
      <c r="T235" s="79"/>
      <c r="AT235" s="25" t="s">
        <v>146</v>
      </c>
      <c r="AU235" s="25" t="s">
        <v>85</v>
      </c>
    </row>
    <row r="236" spans="2:65" s="12" customFormat="1" ht="13.5">
      <c r="B236" s="220"/>
      <c r="C236" s="221"/>
      <c r="D236" s="217" t="s">
        <v>148</v>
      </c>
      <c r="E236" s="222" t="s">
        <v>23</v>
      </c>
      <c r="F236" s="223" t="s">
        <v>764</v>
      </c>
      <c r="G236" s="221"/>
      <c r="H236" s="224" t="s">
        <v>23</v>
      </c>
      <c r="I236" s="225"/>
      <c r="J236" s="221"/>
      <c r="K236" s="221"/>
      <c r="L236" s="226"/>
      <c r="M236" s="227"/>
      <c r="N236" s="228"/>
      <c r="O236" s="228"/>
      <c r="P236" s="228"/>
      <c r="Q236" s="228"/>
      <c r="R236" s="228"/>
      <c r="S236" s="228"/>
      <c r="T236" s="229"/>
      <c r="AT236" s="230" t="s">
        <v>148</v>
      </c>
      <c r="AU236" s="230" t="s">
        <v>85</v>
      </c>
      <c r="AV236" s="12" t="s">
        <v>83</v>
      </c>
      <c r="AW236" s="12" t="s">
        <v>40</v>
      </c>
      <c r="AX236" s="12" t="s">
        <v>76</v>
      </c>
      <c r="AY236" s="230" t="s">
        <v>138</v>
      </c>
    </row>
    <row r="237" spans="2:65" s="13" customFormat="1" ht="13.5">
      <c r="B237" s="231"/>
      <c r="C237" s="232"/>
      <c r="D237" s="217" t="s">
        <v>148</v>
      </c>
      <c r="E237" s="243" t="s">
        <v>23</v>
      </c>
      <c r="F237" s="244" t="s">
        <v>765</v>
      </c>
      <c r="G237" s="232"/>
      <c r="H237" s="245">
        <v>7.4999999999999997E-2</v>
      </c>
      <c r="I237" s="237"/>
      <c r="J237" s="232"/>
      <c r="K237" s="232"/>
      <c r="L237" s="238"/>
      <c r="M237" s="239"/>
      <c r="N237" s="240"/>
      <c r="O237" s="240"/>
      <c r="P237" s="240"/>
      <c r="Q237" s="240"/>
      <c r="R237" s="240"/>
      <c r="S237" s="240"/>
      <c r="T237" s="241"/>
      <c r="AT237" s="242" t="s">
        <v>148</v>
      </c>
      <c r="AU237" s="242" t="s">
        <v>85</v>
      </c>
      <c r="AV237" s="13" t="s">
        <v>85</v>
      </c>
      <c r="AW237" s="13" t="s">
        <v>40</v>
      </c>
      <c r="AX237" s="13" t="s">
        <v>76</v>
      </c>
      <c r="AY237" s="242" t="s">
        <v>138</v>
      </c>
    </row>
    <row r="238" spans="2:65" s="12" customFormat="1" ht="13.5">
      <c r="B238" s="220"/>
      <c r="C238" s="221"/>
      <c r="D238" s="217" t="s">
        <v>148</v>
      </c>
      <c r="E238" s="222" t="s">
        <v>23</v>
      </c>
      <c r="F238" s="223" t="s">
        <v>766</v>
      </c>
      <c r="G238" s="221"/>
      <c r="H238" s="224" t="s">
        <v>23</v>
      </c>
      <c r="I238" s="225"/>
      <c r="J238" s="221"/>
      <c r="K238" s="221"/>
      <c r="L238" s="226"/>
      <c r="M238" s="227"/>
      <c r="N238" s="228"/>
      <c r="O238" s="228"/>
      <c r="P238" s="228"/>
      <c r="Q238" s="228"/>
      <c r="R238" s="228"/>
      <c r="S238" s="228"/>
      <c r="T238" s="229"/>
      <c r="AT238" s="230" t="s">
        <v>148</v>
      </c>
      <c r="AU238" s="230" t="s">
        <v>85</v>
      </c>
      <c r="AV238" s="12" t="s">
        <v>83</v>
      </c>
      <c r="AW238" s="12" t="s">
        <v>40</v>
      </c>
      <c r="AX238" s="12" t="s">
        <v>76</v>
      </c>
      <c r="AY238" s="230" t="s">
        <v>138</v>
      </c>
    </row>
    <row r="239" spans="2:65" s="13" customFormat="1" ht="13.5">
      <c r="B239" s="231"/>
      <c r="C239" s="232"/>
      <c r="D239" s="217" t="s">
        <v>148</v>
      </c>
      <c r="E239" s="243" t="s">
        <v>23</v>
      </c>
      <c r="F239" s="244" t="s">
        <v>767</v>
      </c>
      <c r="G239" s="232"/>
      <c r="H239" s="245">
        <v>0.38</v>
      </c>
      <c r="I239" s="237"/>
      <c r="J239" s="232"/>
      <c r="K239" s="232"/>
      <c r="L239" s="238"/>
      <c r="M239" s="239"/>
      <c r="N239" s="240"/>
      <c r="O239" s="240"/>
      <c r="P239" s="240"/>
      <c r="Q239" s="240"/>
      <c r="R239" s="240"/>
      <c r="S239" s="240"/>
      <c r="T239" s="241"/>
      <c r="AT239" s="242" t="s">
        <v>148</v>
      </c>
      <c r="AU239" s="242" t="s">
        <v>85</v>
      </c>
      <c r="AV239" s="13" t="s">
        <v>85</v>
      </c>
      <c r="AW239" s="13" t="s">
        <v>40</v>
      </c>
      <c r="AX239" s="13" t="s">
        <v>76</v>
      </c>
      <c r="AY239" s="242" t="s">
        <v>138</v>
      </c>
    </row>
    <row r="240" spans="2:65" s="14" customFormat="1" ht="13.5">
      <c r="B240" s="246"/>
      <c r="C240" s="247"/>
      <c r="D240" s="217" t="s">
        <v>148</v>
      </c>
      <c r="E240" s="258" t="s">
        <v>23</v>
      </c>
      <c r="F240" s="259" t="s">
        <v>159</v>
      </c>
      <c r="G240" s="247"/>
      <c r="H240" s="260">
        <v>0.45500000000000002</v>
      </c>
      <c r="I240" s="251"/>
      <c r="J240" s="247"/>
      <c r="K240" s="247"/>
      <c r="L240" s="252"/>
      <c r="M240" s="253"/>
      <c r="N240" s="254"/>
      <c r="O240" s="254"/>
      <c r="P240" s="254"/>
      <c r="Q240" s="254"/>
      <c r="R240" s="254"/>
      <c r="S240" s="254"/>
      <c r="T240" s="255"/>
      <c r="AT240" s="256" t="s">
        <v>148</v>
      </c>
      <c r="AU240" s="256" t="s">
        <v>85</v>
      </c>
      <c r="AV240" s="14" t="s">
        <v>95</v>
      </c>
      <c r="AW240" s="14" t="s">
        <v>40</v>
      </c>
      <c r="AX240" s="14" t="s">
        <v>83</v>
      </c>
      <c r="AY240" s="256" t="s">
        <v>138</v>
      </c>
    </row>
    <row r="241" spans="2:65" s="11" customFormat="1" ht="29.85" customHeight="1">
      <c r="B241" s="188"/>
      <c r="C241" s="189"/>
      <c r="D241" s="202" t="s">
        <v>75</v>
      </c>
      <c r="E241" s="203" t="s">
        <v>92</v>
      </c>
      <c r="F241" s="203" t="s">
        <v>768</v>
      </c>
      <c r="G241" s="189"/>
      <c r="H241" s="189"/>
      <c r="I241" s="192"/>
      <c r="J241" s="204">
        <f>BK241</f>
        <v>0</v>
      </c>
      <c r="K241" s="189"/>
      <c r="L241" s="194"/>
      <c r="M241" s="195"/>
      <c r="N241" s="196"/>
      <c r="O241" s="196"/>
      <c r="P241" s="197">
        <f>SUM(P242:P304)</f>
        <v>0</v>
      </c>
      <c r="Q241" s="196"/>
      <c r="R241" s="197">
        <f>SUM(R242:R304)</f>
        <v>49.498884100000005</v>
      </c>
      <c r="S241" s="196"/>
      <c r="T241" s="198">
        <f>SUM(T242:T304)</f>
        <v>0</v>
      </c>
      <c r="AR241" s="199" t="s">
        <v>83</v>
      </c>
      <c r="AT241" s="200" t="s">
        <v>75</v>
      </c>
      <c r="AU241" s="200" t="s">
        <v>83</v>
      </c>
      <c r="AY241" s="199" t="s">
        <v>138</v>
      </c>
      <c r="BK241" s="201">
        <f>SUM(BK242:BK304)</f>
        <v>0</v>
      </c>
    </row>
    <row r="242" spans="2:65" s="1" customFormat="1" ht="31.5" customHeight="1">
      <c r="B242" s="42"/>
      <c r="C242" s="205" t="s">
        <v>249</v>
      </c>
      <c r="D242" s="205" t="s">
        <v>140</v>
      </c>
      <c r="E242" s="206" t="s">
        <v>769</v>
      </c>
      <c r="F242" s="207" t="s">
        <v>770</v>
      </c>
      <c r="G242" s="208" t="s">
        <v>187</v>
      </c>
      <c r="H242" s="209">
        <v>19.638999999999999</v>
      </c>
      <c r="I242" s="210"/>
      <c r="J242" s="211">
        <f>ROUND(I242*H242,2)</f>
        <v>0</v>
      </c>
      <c r="K242" s="207" t="s">
        <v>144</v>
      </c>
      <c r="L242" s="62"/>
      <c r="M242" s="212" t="s">
        <v>23</v>
      </c>
      <c r="N242" s="213" t="s">
        <v>47</v>
      </c>
      <c r="O242" s="43"/>
      <c r="P242" s="214">
        <f>O242*H242</f>
        <v>0</v>
      </c>
      <c r="Q242" s="214">
        <v>0</v>
      </c>
      <c r="R242" s="214">
        <f>Q242*H242</f>
        <v>0</v>
      </c>
      <c r="S242" s="214">
        <v>0</v>
      </c>
      <c r="T242" s="215">
        <f>S242*H242</f>
        <v>0</v>
      </c>
      <c r="AR242" s="25" t="s">
        <v>95</v>
      </c>
      <c r="AT242" s="25" t="s">
        <v>140</v>
      </c>
      <c r="AU242" s="25" t="s">
        <v>85</v>
      </c>
      <c r="AY242" s="25" t="s">
        <v>138</v>
      </c>
      <c r="BE242" s="216">
        <f>IF(N242="základní",J242,0)</f>
        <v>0</v>
      </c>
      <c r="BF242" s="216">
        <f>IF(N242="snížená",J242,0)</f>
        <v>0</v>
      </c>
      <c r="BG242" s="216">
        <f>IF(N242="zákl. přenesená",J242,0)</f>
        <v>0</v>
      </c>
      <c r="BH242" s="216">
        <f>IF(N242="sníž. přenesená",J242,0)</f>
        <v>0</v>
      </c>
      <c r="BI242" s="216">
        <f>IF(N242="nulová",J242,0)</f>
        <v>0</v>
      </c>
      <c r="BJ242" s="25" t="s">
        <v>83</v>
      </c>
      <c r="BK242" s="216">
        <f>ROUND(I242*H242,2)</f>
        <v>0</v>
      </c>
      <c r="BL242" s="25" t="s">
        <v>95</v>
      </c>
      <c r="BM242" s="25" t="s">
        <v>771</v>
      </c>
    </row>
    <row r="243" spans="2:65" s="1" customFormat="1" ht="27">
      <c r="B243" s="42"/>
      <c r="C243" s="64"/>
      <c r="D243" s="217" t="s">
        <v>146</v>
      </c>
      <c r="E243" s="64"/>
      <c r="F243" s="218" t="s">
        <v>772</v>
      </c>
      <c r="G243" s="64"/>
      <c r="H243" s="64"/>
      <c r="I243" s="173"/>
      <c r="J243" s="64"/>
      <c r="K243" s="64"/>
      <c r="L243" s="62"/>
      <c r="M243" s="219"/>
      <c r="N243" s="43"/>
      <c r="O243" s="43"/>
      <c r="P243" s="43"/>
      <c r="Q243" s="43"/>
      <c r="R243" s="43"/>
      <c r="S243" s="43"/>
      <c r="T243" s="79"/>
      <c r="AT243" s="25" t="s">
        <v>146</v>
      </c>
      <c r="AU243" s="25" t="s">
        <v>85</v>
      </c>
    </row>
    <row r="244" spans="2:65" s="12" customFormat="1" ht="13.5">
      <c r="B244" s="220"/>
      <c r="C244" s="221"/>
      <c r="D244" s="217" t="s">
        <v>148</v>
      </c>
      <c r="E244" s="222" t="s">
        <v>23</v>
      </c>
      <c r="F244" s="223" t="s">
        <v>671</v>
      </c>
      <c r="G244" s="221"/>
      <c r="H244" s="224" t="s">
        <v>23</v>
      </c>
      <c r="I244" s="225"/>
      <c r="J244" s="221"/>
      <c r="K244" s="221"/>
      <c r="L244" s="226"/>
      <c r="M244" s="227"/>
      <c r="N244" s="228"/>
      <c r="O244" s="228"/>
      <c r="P244" s="228"/>
      <c r="Q244" s="228"/>
      <c r="R244" s="228"/>
      <c r="S244" s="228"/>
      <c r="T244" s="229"/>
      <c r="AT244" s="230" t="s">
        <v>148</v>
      </c>
      <c r="AU244" s="230" t="s">
        <v>85</v>
      </c>
      <c r="AV244" s="12" t="s">
        <v>83</v>
      </c>
      <c r="AW244" s="12" t="s">
        <v>40</v>
      </c>
      <c r="AX244" s="12" t="s">
        <v>76</v>
      </c>
      <c r="AY244" s="230" t="s">
        <v>138</v>
      </c>
    </row>
    <row r="245" spans="2:65" s="12" customFormat="1" ht="13.5">
      <c r="B245" s="220"/>
      <c r="C245" s="221"/>
      <c r="D245" s="217" t="s">
        <v>148</v>
      </c>
      <c r="E245" s="222" t="s">
        <v>23</v>
      </c>
      <c r="F245" s="223" t="s">
        <v>672</v>
      </c>
      <c r="G245" s="221"/>
      <c r="H245" s="224" t="s">
        <v>23</v>
      </c>
      <c r="I245" s="225"/>
      <c r="J245" s="221"/>
      <c r="K245" s="221"/>
      <c r="L245" s="226"/>
      <c r="M245" s="227"/>
      <c r="N245" s="228"/>
      <c r="O245" s="228"/>
      <c r="P245" s="228"/>
      <c r="Q245" s="228"/>
      <c r="R245" s="228"/>
      <c r="S245" s="228"/>
      <c r="T245" s="229"/>
      <c r="AT245" s="230" t="s">
        <v>148</v>
      </c>
      <c r="AU245" s="230" t="s">
        <v>85</v>
      </c>
      <c r="AV245" s="12" t="s">
        <v>83</v>
      </c>
      <c r="AW245" s="12" t="s">
        <v>40</v>
      </c>
      <c r="AX245" s="12" t="s">
        <v>76</v>
      </c>
      <c r="AY245" s="230" t="s">
        <v>138</v>
      </c>
    </row>
    <row r="246" spans="2:65" s="13" customFormat="1" ht="13.5">
      <c r="B246" s="231"/>
      <c r="C246" s="232"/>
      <c r="D246" s="217" t="s">
        <v>148</v>
      </c>
      <c r="E246" s="243" t="s">
        <v>23</v>
      </c>
      <c r="F246" s="244" t="s">
        <v>673</v>
      </c>
      <c r="G246" s="232"/>
      <c r="H246" s="245">
        <v>6.4390000000000001</v>
      </c>
      <c r="I246" s="237"/>
      <c r="J246" s="232"/>
      <c r="K246" s="232"/>
      <c r="L246" s="238"/>
      <c r="M246" s="239"/>
      <c r="N246" s="240"/>
      <c r="O246" s="240"/>
      <c r="P246" s="240"/>
      <c r="Q246" s="240"/>
      <c r="R246" s="240"/>
      <c r="S246" s="240"/>
      <c r="T246" s="241"/>
      <c r="AT246" s="242" t="s">
        <v>148</v>
      </c>
      <c r="AU246" s="242" t="s">
        <v>85</v>
      </c>
      <c r="AV246" s="13" t="s">
        <v>85</v>
      </c>
      <c r="AW246" s="13" t="s">
        <v>40</v>
      </c>
      <c r="AX246" s="13" t="s">
        <v>76</v>
      </c>
      <c r="AY246" s="242" t="s">
        <v>138</v>
      </c>
    </row>
    <row r="247" spans="2:65" s="13" customFormat="1" ht="13.5">
      <c r="B247" s="231"/>
      <c r="C247" s="232"/>
      <c r="D247" s="217" t="s">
        <v>148</v>
      </c>
      <c r="E247" s="243" t="s">
        <v>23</v>
      </c>
      <c r="F247" s="244" t="s">
        <v>674</v>
      </c>
      <c r="G247" s="232"/>
      <c r="H247" s="245">
        <v>0.68400000000000005</v>
      </c>
      <c r="I247" s="237"/>
      <c r="J247" s="232"/>
      <c r="K247" s="232"/>
      <c r="L247" s="238"/>
      <c r="M247" s="239"/>
      <c r="N247" s="240"/>
      <c r="O247" s="240"/>
      <c r="P247" s="240"/>
      <c r="Q247" s="240"/>
      <c r="R247" s="240"/>
      <c r="S247" s="240"/>
      <c r="T247" s="241"/>
      <c r="AT247" s="242" t="s">
        <v>148</v>
      </c>
      <c r="AU247" s="242" t="s">
        <v>85</v>
      </c>
      <c r="AV247" s="13" t="s">
        <v>85</v>
      </c>
      <c r="AW247" s="13" t="s">
        <v>40</v>
      </c>
      <c r="AX247" s="13" t="s">
        <v>76</v>
      </c>
      <c r="AY247" s="242" t="s">
        <v>138</v>
      </c>
    </row>
    <row r="248" spans="2:65" s="13" customFormat="1" ht="13.5">
      <c r="B248" s="231"/>
      <c r="C248" s="232"/>
      <c r="D248" s="217" t="s">
        <v>148</v>
      </c>
      <c r="E248" s="243" t="s">
        <v>23</v>
      </c>
      <c r="F248" s="244" t="s">
        <v>675</v>
      </c>
      <c r="G248" s="232"/>
      <c r="H248" s="245">
        <v>1.3129999999999999</v>
      </c>
      <c r="I248" s="237"/>
      <c r="J248" s="232"/>
      <c r="K248" s="232"/>
      <c r="L248" s="238"/>
      <c r="M248" s="239"/>
      <c r="N248" s="240"/>
      <c r="O248" s="240"/>
      <c r="P248" s="240"/>
      <c r="Q248" s="240"/>
      <c r="R248" s="240"/>
      <c r="S248" s="240"/>
      <c r="T248" s="241"/>
      <c r="AT248" s="242" t="s">
        <v>148</v>
      </c>
      <c r="AU248" s="242" t="s">
        <v>85</v>
      </c>
      <c r="AV248" s="13" t="s">
        <v>85</v>
      </c>
      <c r="AW248" s="13" t="s">
        <v>40</v>
      </c>
      <c r="AX248" s="13" t="s">
        <v>76</v>
      </c>
      <c r="AY248" s="242" t="s">
        <v>138</v>
      </c>
    </row>
    <row r="249" spans="2:65" s="15" customFormat="1" ht="13.5">
      <c r="B249" s="278"/>
      <c r="C249" s="279"/>
      <c r="D249" s="217" t="s">
        <v>148</v>
      </c>
      <c r="E249" s="280" t="s">
        <v>23</v>
      </c>
      <c r="F249" s="281" t="s">
        <v>773</v>
      </c>
      <c r="G249" s="279"/>
      <c r="H249" s="282">
        <v>8.4359999999999999</v>
      </c>
      <c r="I249" s="283"/>
      <c r="J249" s="279"/>
      <c r="K249" s="279"/>
      <c r="L249" s="284"/>
      <c r="M249" s="285"/>
      <c r="N249" s="286"/>
      <c r="O249" s="286"/>
      <c r="P249" s="286"/>
      <c r="Q249" s="286"/>
      <c r="R249" s="286"/>
      <c r="S249" s="286"/>
      <c r="T249" s="287"/>
      <c r="AT249" s="288" t="s">
        <v>148</v>
      </c>
      <c r="AU249" s="288" t="s">
        <v>85</v>
      </c>
      <c r="AV249" s="15" t="s">
        <v>92</v>
      </c>
      <c r="AW249" s="15" t="s">
        <v>40</v>
      </c>
      <c r="AX249" s="15" t="s">
        <v>76</v>
      </c>
      <c r="AY249" s="288" t="s">
        <v>138</v>
      </c>
    </row>
    <row r="250" spans="2:65" s="12" customFormat="1" ht="13.5">
      <c r="B250" s="220"/>
      <c r="C250" s="221"/>
      <c r="D250" s="217" t="s">
        <v>148</v>
      </c>
      <c r="E250" s="222" t="s">
        <v>23</v>
      </c>
      <c r="F250" s="223" t="s">
        <v>676</v>
      </c>
      <c r="G250" s="221"/>
      <c r="H250" s="224" t="s">
        <v>23</v>
      </c>
      <c r="I250" s="225"/>
      <c r="J250" s="221"/>
      <c r="K250" s="221"/>
      <c r="L250" s="226"/>
      <c r="M250" s="227"/>
      <c r="N250" s="228"/>
      <c r="O250" s="228"/>
      <c r="P250" s="228"/>
      <c r="Q250" s="228"/>
      <c r="R250" s="228"/>
      <c r="S250" s="228"/>
      <c r="T250" s="229"/>
      <c r="AT250" s="230" t="s">
        <v>148</v>
      </c>
      <c r="AU250" s="230" t="s">
        <v>85</v>
      </c>
      <c r="AV250" s="12" t="s">
        <v>83</v>
      </c>
      <c r="AW250" s="12" t="s">
        <v>40</v>
      </c>
      <c r="AX250" s="12" t="s">
        <v>76</v>
      </c>
      <c r="AY250" s="230" t="s">
        <v>138</v>
      </c>
    </row>
    <row r="251" spans="2:65" s="13" customFormat="1" ht="13.5">
      <c r="B251" s="231"/>
      <c r="C251" s="232"/>
      <c r="D251" s="217" t="s">
        <v>148</v>
      </c>
      <c r="E251" s="243" t="s">
        <v>23</v>
      </c>
      <c r="F251" s="244" t="s">
        <v>774</v>
      </c>
      <c r="G251" s="232"/>
      <c r="H251" s="245">
        <v>7.2119999999999997</v>
      </c>
      <c r="I251" s="237"/>
      <c r="J251" s="232"/>
      <c r="K251" s="232"/>
      <c r="L251" s="238"/>
      <c r="M251" s="239"/>
      <c r="N251" s="240"/>
      <c r="O251" s="240"/>
      <c r="P251" s="240"/>
      <c r="Q251" s="240"/>
      <c r="R251" s="240"/>
      <c r="S251" s="240"/>
      <c r="T251" s="241"/>
      <c r="AT251" s="242" t="s">
        <v>148</v>
      </c>
      <c r="AU251" s="242" t="s">
        <v>85</v>
      </c>
      <c r="AV251" s="13" t="s">
        <v>85</v>
      </c>
      <c r="AW251" s="13" t="s">
        <v>40</v>
      </c>
      <c r="AX251" s="13" t="s">
        <v>76</v>
      </c>
      <c r="AY251" s="242" t="s">
        <v>138</v>
      </c>
    </row>
    <row r="252" spans="2:65" s="13" customFormat="1" ht="13.5">
      <c r="B252" s="231"/>
      <c r="C252" s="232"/>
      <c r="D252" s="217" t="s">
        <v>148</v>
      </c>
      <c r="E252" s="243" t="s">
        <v>23</v>
      </c>
      <c r="F252" s="244" t="s">
        <v>775</v>
      </c>
      <c r="G252" s="232"/>
      <c r="H252" s="245">
        <v>1.32</v>
      </c>
      <c r="I252" s="237"/>
      <c r="J252" s="232"/>
      <c r="K252" s="232"/>
      <c r="L252" s="238"/>
      <c r="M252" s="239"/>
      <c r="N252" s="240"/>
      <c r="O252" s="240"/>
      <c r="P252" s="240"/>
      <c r="Q252" s="240"/>
      <c r="R252" s="240"/>
      <c r="S252" s="240"/>
      <c r="T252" s="241"/>
      <c r="AT252" s="242" t="s">
        <v>148</v>
      </c>
      <c r="AU252" s="242" t="s">
        <v>85</v>
      </c>
      <c r="AV252" s="13" t="s">
        <v>85</v>
      </c>
      <c r="AW252" s="13" t="s">
        <v>40</v>
      </c>
      <c r="AX252" s="13" t="s">
        <v>76</v>
      </c>
      <c r="AY252" s="242" t="s">
        <v>138</v>
      </c>
    </row>
    <row r="253" spans="2:65" s="13" customFormat="1" ht="13.5">
      <c r="B253" s="231"/>
      <c r="C253" s="232"/>
      <c r="D253" s="217" t="s">
        <v>148</v>
      </c>
      <c r="E253" s="243" t="s">
        <v>23</v>
      </c>
      <c r="F253" s="244" t="s">
        <v>679</v>
      </c>
      <c r="G253" s="232"/>
      <c r="H253" s="245">
        <v>1.204</v>
      </c>
      <c r="I253" s="237"/>
      <c r="J253" s="232"/>
      <c r="K253" s="232"/>
      <c r="L253" s="238"/>
      <c r="M253" s="239"/>
      <c r="N253" s="240"/>
      <c r="O253" s="240"/>
      <c r="P253" s="240"/>
      <c r="Q253" s="240"/>
      <c r="R253" s="240"/>
      <c r="S253" s="240"/>
      <c r="T253" s="241"/>
      <c r="AT253" s="242" t="s">
        <v>148</v>
      </c>
      <c r="AU253" s="242" t="s">
        <v>85</v>
      </c>
      <c r="AV253" s="13" t="s">
        <v>85</v>
      </c>
      <c r="AW253" s="13" t="s">
        <v>40</v>
      </c>
      <c r="AX253" s="13" t="s">
        <v>76</v>
      </c>
      <c r="AY253" s="242" t="s">
        <v>138</v>
      </c>
    </row>
    <row r="254" spans="2:65" s="13" customFormat="1" ht="13.5">
      <c r="B254" s="231"/>
      <c r="C254" s="232"/>
      <c r="D254" s="217" t="s">
        <v>148</v>
      </c>
      <c r="E254" s="243" t="s">
        <v>23</v>
      </c>
      <c r="F254" s="244" t="s">
        <v>680</v>
      </c>
      <c r="G254" s="232"/>
      <c r="H254" s="245">
        <v>0.24199999999999999</v>
      </c>
      <c r="I254" s="237"/>
      <c r="J254" s="232"/>
      <c r="K254" s="232"/>
      <c r="L254" s="238"/>
      <c r="M254" s="239"/>
      <c r="N254" s="240"/>
      <c r="O254" s="240"/>
      <c r="P254" s="240"/>
      <c r="Q254" s="240"/>
      <c r="R254" s="240"/>
      <c r="S254" s="240"/>
      <c r="T254" s="241"/>
      <c r="AT254" s="242" t="s">
        <v>148</v>
      </c>
      <c r="AU254" s="242" t="s">
        <v>85</v>
      </c>
      <c r="AV254" s="13" t="s">
        <v>85</v>
      </c>
      <c r="AW254" s="13" t="s">
        <v>40</v>
      </c>
      <c r="AX254" s="13" t="s">
        <v>76</v>
      </c>
      <c r="AY254" s="242" t="s">
        <v>138</v>
      </c>
    </row>
    <row r="255" spans="2:65" s="13" customFormat="1" ht="13.5">
      <c r="B255" s="231"/>
      <c r="C255" s="232"/>
      <c r="D255" s="217" t="s">
        <v>148</v>
      </c>
      <c r="E255" s="243" t="s">
        <v>23</v>
      </c>
      <c r="F255" s="244" t="s">
        <v>681</v>
      </c>
      <c r="G255" s="232"/>
      <c r="H255" s="245">
        <v>1.2250000000000001</v>
      </c>
      <c r="I255" s="237"/>
      <c r="J255" s="232"/>
      <c r="K255" s="232"/>
      <c r="L255" s="238"/>
      <c r="M255" s="239"/>
      <c r="N255" s="240"/>
      <c r="O255" s="240"/>
      <c r="P255" s="240"/>
      <c r="Q255" s="240"/>
      <c r="R255" s="240"/>
      <c r="S255" s="240"/>
      <c r="T255" s="241"/>
      <c r="AT255" s="242" t="s">
        <v>148</v>
      </c>
      <c r="AU255" s="242" t="s">
        <v>85</v>
      </c>
      <c r="AV255" s="13" t="s">
        <v>85</v>
      </c>
      <c r="AW255" s="13" t="s">
        <v>40</v>
      </c>
      <c r="AX255" s="13" t="s">
        <v>76</v>
      </c>
      <c r="AY255" s="242" t="s">
        <v>138</v>
      </c>
    </row>
    <row r="256" spans="2:65" s="15" customFormat="1" ht="13.5">
      <c r="B256" s="278"/>
      <c r="C256" s="279"/>
      <c r="D256" s="217" t="s">
        <v>148</v>
      </c>
      <c r="E256" s="280" t="s">
        <v>23</v>
      </c>
      <c r="F256" s="281" t="s">
        <v>773</v>
      </c>
      <c r="G256" s="279"/>
      <c r="H256" s="282">
        <v>11.202999999999999</v>
      </c>
      <c r="I256" s="283"/>
      <c r="J256" s="279"/>
      <c r="K256" s="279"/>
      <c r="L256" s="284"/>
      <c r="M256" s="285"/>
      <c r="N256" s="286"/>
      <c r="O256" s="286"/>
      <c r="P256" s="286"/>
      <c r="Q256" s="286"/>
      <c r="R256" s="286"/>
      <c r="S256" s="286"/>
      <c r="T256" s="287"/>
      <c r="AT256" s="288" t="s">
        <v>148</v>
      </c>
      <c r="AU256" s="288" t="s">
        <v>85</v>
      </c>
      <c r="AV256" s="15" t="s">
        <v>92</v>
      </c>
      <c r="AW256" s="15" t="s">
        <v>40</v>
      </c>
      <c r="AX256" s="15" t="s">
        <v>76</v>
      </c>
      <c r="AY256" s="288" t="s">
        <v>138</v>
      </c>
    </row>
    <row r="257" spans="2:65" s="14" customFormat="1" ht="13.5">
      <c r="B257" s="246"/>
      <c r="C257" s="247"/>
      <c r="D257" s="233" t="s">
        <v>148</v>
      </c>
      <c r="E257" s="248" t="s">
        <v>23</v>
      </c>
      <c r="F257" s="249" t="s">
        <v>159</v>
      </c>
      <c r="G257" s="247"/>
      <c r="H257" s="250">
        <v>19.638999999999999</v>
      </c>
      <c r="I257" s="251"/>
      <c r="J257" s="247"/>
      <c r="K257" s="247"/>
      <c r="L257" s="252"/>
      <c r="M257" s="253"/>
      <c r="N257" s="254"/>
      <c r="O257" s="254"/>
      <c r="P257" s="254"/>
      <c r="Q257" s="254"/>
      <c r="R257" s="254"/>
      <c r="S257" s="254"/>
      <c r="T257" s="255"/>
      <c r="AT257" s="256" t="s">
        <v>148</v>
      </c>
      <c r="AU257" s="256" t="s">
        <v>85</v>
      </c>
      <c r="AV257" s="14" t="s">
        <v>95</v>
      </c>
      <c r="AW257" s="14" t="s">
        <v>40</v>
      </c>
      <c r="AX257" s="14" t="s">
        <v>83</v>
      </c>
      <c r="AY257" s="256" t="s">
        <v>138</v>
      </c>
    </row>
    <row r="258" spans="2:65" s="1" customFormat="1" ht="31.5" customHeight="1">
      <c r="B258" s="42"/>
      <c r="C258" s="205" t="s">
        <v>275</v>
      </c>
      <c r="D258" s="205" t="s">
        <v>140</v>
      </c>
      <c r="E258" s="206" t="s">
        <v>776</v>
      </c>
      <c r="F258" s="207" t="s">
        <v>777</v>
      </c>
      <c r="G258" s="208" t="s">
        <v>187</v>
      </c>
      <c r="H258" s="209">
        <v>19.638999999999999</v>
      </c>
      <c r="I258" s="210"/>
      <c r="J258" s="211">
        <f>ROUND(I258*H258,2)</f>
        <v>0</v>
      </c>
      <c r="K258" s="207" t="s">
        <v>144</v>
      </c>
      <c r="L258" s="62"/>
      <c r="M258" s="212" t="s">
        <v>23</v>
      </c>
      <c r="N258" s="213" t="s">
        <v>47</v>
      </c>
      <c r="O258" s="43"/>
      <c r="P258" s="214">
        <f>O258*H258</f>
        <v>0</v>
      </c>
      <c r="Q258" s="214">
        <v>2.45329</v>
      </c>
      <c r="R258" s="214">
        <f>Q258*H258</f>
        <v>48.18016231</v>
      </c>
      <c r="S258" s="214">
        <v>0</v>
      </c>
      <c r="T258" s="215">
        <f>S258*H258</f>
        <v>0</v>
      </c>
      <c r="AR258" s="25" t="s">
        <v>95</v>
      </c>
      <c r="AT258" s="25" t="s">
        <v>140</v>
      </c>
      <c r="AU258" s="25" t="s">
        <v>85</v>
      </c>
      <c r="AY258" s="25" t="s">
        <v>138</v>
      </c>
      <c r="BE258" s="216">
        <f>IF(N258="základní",J258,0)</f>
        <v>0</v>
      </c>
      <c r="BF258" s="216">
        <f>IF(N258="snížená",J258,0)</f>
        <v>0</v>
      </c>
      <c r="BG258" s="216">
        <f>IF(N258="zákl. přenesená",J258,0)</f>
        <v>0</v>
      </c>
      <c r="BH258" s="216">
        <f>IF(N258="sníž. přenesená",J258,0)</f>
        <v>0</v>
      </c>
      <c r="BI258" s="216">
        <f>IF(N258="nulová",J258,0)</f>
        <v>0</v>
      </c>
      <c r="BJ258" s="25" t="s">
        <v>83</v>
      </c>
      <c r="BK258" s="216">
        <f>ROUND(I258*H258,2)</f>
        <v>0</v>
      </c>
      <c r="BL258" s="25" t="s">
        <v>95</v>
      </c>
      <c r="BM258" s="25" t="s">
        <v>778</v>
      </c>
    </row>
    <row r="259" spans="2:65" s="1" customFormat="1" ht="27">
      <c r="B259" s="42"/>
      <c r="C259" s="64"/>
      <c r="D259" s="217" t="s">
        <v>146</v>
      </c>
      <c r="E259" s="64"/>
      <c r="F259" s="218" t="s">
        <v>772</v>
      </c>
      <c r="G259" s="64"/>
      <c r="H259" s="64"/>
      <c r="I259" s="173"/>
      <c r="J259" s="64"/>
      <c r="K259" s="64"/>
      <c r="L259" s="62"/>
      <c r="M259" s="219"/>
      <c r="N259" s="43"/>
      <c r="O259" s="43"/>
      <c r="P259" s="43"/>
      <c r="Q259" s="43"/>
      <c r="R259" s="43"/>
      <c r="S259" s="43"/>
      <c r="T259" s="79"/>
      <c r="AT259" s="25" t="s">
        <v>146</v>
      </c>
      <c r="AU259" s="25" t="s">
        <v>85</v>
      </c>
    </row>
    <row r="260" spans="2:65" s="12" customFormat="1" ht="13.5">
      <c r="B260" s="220"/>
      <c r="C260" s="221"/>
      <c r="D260" s="217" t="s">
        <v>148</v>
      </c>
      <c r="E260" s="222" t="s">
        <v>23</v>
      </c>
      <c r="F260" s="223" t="s">
        <v>671</v>
      </c>
      <c r="G260" s="221"/>
      <c r="H260" s="224" t="s">
        <v>23</v>
      </c>
      <c r="I260" s="225"/>
      <c r="J260" s="221"/>
      <c r="K260" s="221"/>
      <c r="L260" s="226"/>
      <c r="M260" s="227"/>
      <c r="N260" s="228"/>
      <c r="O260" s="228"/>
      <c r="P260" s="228"/>
      <c r="Q260" s="228"/>
      <c r="R260" s="228"/>
      <c r="S260" s="228"/>
      <c r="T260" s="229"/>
      <c r="AT260" s="230" t="s">
        <v>148</v>
      </c>
      <c r="AU260" s="230" t="s">
        <v>85</v>
      </c>
      <c r="AV260" s="12" t="s">
        <v>83</v>
      </c>
      <c r="AW260" s="12" t="s">
        <v>40</v>
      </c>
      <c r="AX260" s="12" t="s">
        <v>76</v>
      </c>
      <c r="AY260" s="230" t="s">
        <v>138</v>
      </c>
    </row>
    <row r="261" spans="2:65" s="12" customFormat="1" ht="13.5">
      <c r="B261" s="220"/>
      <c r="C261" s="221"/>
      <c r="D261" s="217" t="s">
        <v>148</v>
      </c>
      <c r="E261" s="222" t="s">
        <v>23</v>
      </c>
      <c r="F261" s="223" t="s">
        <v>672</v>
      </c>
      <c r="G261" s="221"/>
      <c r="H261" s="224" t="s">
        <v>23</v>
      </c>
      <c r="I261" s="225"/>
      <c r="J261" s="221"/>
      <c r="K261" s="221"/>
      <c r="L261" s="226"/>
      <c r="M261" s="227"/>
      <c r="N261" s="228"/>
      <c r="O261" s="228"/>
      <c r="P261" s="228"/>
      <c r="Q261" s="228"/>
      <c r="R261" s="228"/>
      <c r="S261" s="228"/>
      <c r="T261" s="229"/>
      <c r="AT261" s="230" t="s">
        <v>148</v>
      </c>
      <c r="AU261" s="230" t="s">
        <v>85</v>
      </c>
      <c r="AV261" s="12" t="s">
        <v>83</v>
      </c>
      <c r="AW261" s="12" t="s">
        <v>40</v>
      </c>
      <c r="AX261" s="12" t="s">
        <v>76</v>
      </c>
      <c r="AY261" s="230" t="s">
        <v>138</v>
      </c>
    </row>
    <row r="262" spans="2:65" s="13" customFormat="1" ht="13.5">
      <c r="B262" s="231"/>
      <c r="C262" s="232"/>
      <c r="D262" s="217" t="s">
        <v>148</v>
      </c>
      <c r="E262" s="243" t="s">
        <v>23</v>
      </c>
      <c r="F262" s="244" t="s">
        <v>673</v>
      </c>
      <c r="G262" s="232"/>
      <c r="H262" s="245">
        <v>6.4390000000000001</v>
      </c>
      <c r="I262" s="237"/>
      <c r="J262" s="232"/>
      <c r="K262" s="232"/>
      <c r="L262" s="238"/>
      <c r="M262" s="239"/>
      <c r="N262" s="240"/>
      <c r="O262" s="240"/>
      <c r="P262" s="240"/>
      <c r="Q262" s="240"/>
      <c r="R262" s="240"/>
      <c r="S262" s="240"/>
      <c r="T262" s="241"/>
      <c r="AT262" s="242" t="s">
        <v>148</v>
      </c>
      <c r="AU262" s="242" t="s">
        <v>85</v>
      </c>
      <c r="AV262" s="13" t="s">
        <v>85</v>
      </c>
      <c r="AW262" s="13" t="s">
        <v>40</v>
      </c>
      <c r="AX262" s="13" t="s">
        <v>76</v>
      </c>
      <c r="AY262" s="242" t="s">
        <v>138</v>
      </c>
    </row>
    <row r="263" spans="2:65" s="13" customFormat="1" ht="13.5">
      <c r="B263" s="231"/>
      <c r="C263" s="232"/>
      <c r="D263" s="217" t="s">
        <v>148</v>
      </c>
      <c r="E263" s="243" t="s">
        <v>23</v>
      </c>
      <c r="F263" s="244" t="s">
        <v>674</v>
      </c>
      <c r="G263" s="232"/>
      <c r="H263" s="245">
        <v>0.68400000000000005</v>
      </c>
      <c r="I263" s="237"/>
      <c r="J263" s="232"/>
      <c r="K263" s="232"/>
      <c r="L263" s="238"/>
      <c r="M263" s="239"/>
      <c r="N263" s="240"/>
      <c r="O263" s="240"/>
      <c r="P263" s="240"/>
      <c r="Q263" s="240"/>
      <c r="R263" s="240"/>
      <c r="S263" s="240"/>
      <c r="T263" s="241"/>
      <c r="AT263" s="242" t="s">
        <v>148</v>
      </c>
      <c r="AU263" s="242" t="s">
        <v>85</v>
      </c>
      <c r="AV263" s="13" t="s">
        <v>85</v>
      </c>
      <c r="AW263" s="13" t="s">
        <v>40</v>
      </c>
      <c r="AX263" s="13" t="s">
        <v>76</v>
      </c>
      <c r="AY263" s="242" t="s">
        <v>138</v>
      </c>
    </row>
    <row r="264" spans="2:65" s="13" customFormat="1" ht="13.5">
      <c r="B264" s="231"/>
      <c r="C264" s="232"/>
      <c r="D264" s="217" t="s">
        <v>148</v>
      </c>
      <c r="E264" s="243" t="s">
        <v>23</v>
      </c>
      <c r="F264" s="244" t="s">
        <v>675</v>
      </c>
      <c r="G264" s="232"/>
      <c r="H264" s="245">
        <v>1.3129999999999999</v>
      </c>
      <c r="I264" s="237"/>
      <c r="J264" s="232"/>
      <c r="K264" s="232"/>
      <c r="L264" s="238"/>
      <c r="M264" s="239"/>
      <c r="N264" s="240"/>
      <c r="O264" s="240"/>
      <c r="P264" s="240"/>
      <c r="Q264" s="240"/>
      <c r="R264" s="240"/>
      <c r="S264" s="240"/>
      <c r="T264" s="241"/>
      <c r="AT264" s="242" t="s">
        <v>148</v>
      </c>
      <c r="AU264" s="242" t="s">
        <v>85</v>
      </c>
      <c r="AV264" s="13" t="s">
        <v>85</v>
      </c>
      <c r="AW264" s="13" t="s">
        <v>40</v>
      </c>
      <c r="AX264" s="13" t="s">
        <v>76</v>
      </c>
      <c r="AY264" s="242" t="s">
        <v>138</v>
      </c>
    </row>
    <row r="265" spans="2:65" s="15" customFormat="1" ht="13.5">
      <c r="B265" s="278"/>
      <c r="C265" s="279"/>
      <c r="D265" s="217" t="s">
        <v>148</v>
      </c>
      <c r="E265" s="280" t="s">
        <v>23</v>
      </c>
      <c r="F265" s="281" t="s">
        <v>773</v>
      </c>
      <c r="G265" s="279"/>
      <c r="H265" s="282">
        <v>8.4359999999999999</v>
      </c>
      <c r="I265" s="283"/>
      <c r="J265" s="279"/>
      <c r="K265" s="279"/>
      <c r="L265" s="284"/>
      <c r="M265" s="285"/>
      <c r="N265" s="286"/>
      <c r="O265" s="286"/>
      <c r="P265" s="286"/>
      <c r="Q265" s="286"/>
      <c r="R265" s="286"/>
      <c r="S265" s="286"/>
      <c r="T265" s="287"/>
      <c r="AT265" s="288" t="s">
        <v>148</v>
      </c>
      <c r="AU265" s="288" t="s">
        <v>85</v>
      </c>
      <c r="AV265" s="15" t="s">
        <v>92</v>
      </c>
      <c r="AW265" s="15" t="s">
        <v>40</v>
      </c>
      <c r="AX265" s="15" t="s">
        <v>76</v>
      </c>
      <c r="AY265" s="288" t="s">
        <v>138</v>
      </c>
    </row>
    <row r="266" spans="2:65" s="12" customFormat="1" ht="13.5">
      <c r="B266" s="220"/>
      <c r="C266" s="221"/>
      <c r="D266" s="217" t="s">
        <v>148</v>
      </c>
      <c r="E266" s="222" t="s">
        <v>23</v>
      </c>
      <c r="F266" s="223" t="s">
        <v>676</v>
      </c>
      <c r="G266" s="221"/>
      <c r="H266" s="224" t="s">
        <v>23</v>
      </c>
      <c r="I266" s="225"/>
      <c r="J266" s="221"/>
      <c r="K266" s="221"/>
      <c r="L266" s="226"/>
      <c r="M266" s="227"/>
      <c r="N266" s="228"/>
      <c r="O266" s="228"/>
      <c r="P266" s="228"/>
      <c r="Q266" s="228"/>
      <c r="R266" s="228"/>
      <c r="S266" s="228"/>
      <c r="T266" s="229"/>
      <c r="AT266" s="230" t="s">
        <v>148</v>
      </c>
      <c r="AU266" s="230" t="s">
        <v>85</v>
      </c>
      <c r="AV266" s="12" t="s">
        <v>83</v>
      </c>
      <c r="AW266" s="12" t="s">
        <v>40</v>
      </c>
      <c r="AX266" s="12" t="s">
        <v>76</v>
      </c>
      <c r="AY266" s="230" t="s">
        <v>138</v>
      </c>
    </row>
    <row r="267" spans="2:65" s="13" customFormat="1" ht="13.5">
      <c r="B267" s="231"/>
      <c r="C267" s="232"/>
      <c r="D267" s="217" t="s">
        <v>148</v>
      </c>
      <c r="E267" s="243" t="s">
        <v>23</v>
      </c>
      <c r="F267" s="244" t="s">
        <v>774</v>
      </c>
      <c r="G267" s="232"/>
      <c r="H267" s="245">
        <v>7.2119999999999997</v>
      </c>
      <c r="I267" s="237"/>
      <c r="J267" s="232"/>
      <c r="K267" s="232"/>
      <c r="L267" s="238"/>
      <c r="M267" s="239"/>
      <c r="N267" s="240"/>
      <c r="O267" s="240"/>
      <c r="P267" s="240"/>
      <c r="Q267" s="240"/>
      <c r="R267" s="240"/>
      <c r="S267" s="240"/>
      <c r="T267" s="241"/>
      <c r="AT267" s="242" t="s">
        <v>148</v>
      </c>
      <c r="AU267" s="242" t="s">
        <v>85</v>
      </c>
      <c r="AV267" s="13" t="s">
        <v>85</v>
      </c>
      <c r="AW267" s="13" t="s">
        <v>40</v>
      </c>
      <c r="AX267" s="13" t="s">
        <v>76</v>
      </c>
      <c r="AY267" s="242" t="s">
        <v>138</v>
      </c>
    </row>
    <row r="268" spans="2:65" s="13" customFormat="1" ht="13.5">
      <c r="B268" s="231"/>
      <c r="C268" s="232"/>
      <c r="D268" s="217" t="s">
        <v>148</v>
      </c>
      <c r="E268" s="243" t="s">
        <v>23</v>
      </c>
      <c r="F268" s="244" t="s">
        <v>775</v>
      </c>
      <c r="G268" s="232"/>
      <c r="H268" s="245">
        <v>1.32</v>
      </c>
      <c r="I268" s="237"/>
      <c r="J268" s="232"/>
      <c r="K268" s="232"/>
      <c r="L268" s="238"/>
      <c r="M268" s="239"/>
      <c r="N268" s="240"/>
      <c r="O268" s="240"/>
      <c r="P268" s="240"/>
      <c r="Q268" s="240"/>
      <c r="R268" s="240"/>
      <c r="S268" s="240"/>
      <c r="T268" s="241"/>
      <c r="AT268" s="242" t="s">
        <v>148</v>
      </c>
      <c r="AU268" s="242" t="s">
        <v>85</v>
      </c>
      <c r="AV268" s="13" t="s">
        <v>85</v>
      </c>
      <c r="AW268" s="13" t="s">
        <v>40</v>
      </c>
      <c r="AX268" s="13" t="s">
        <v>76</v>
      </c>
      <c r="AY268" s="242" t="s">
        <v>138</v>
      </c>
    </row>
    <row r="269" spans="2:65" s="13" customFormat="1" ht="13.5">
      <c r="B269" s="231"/>
      <c r="C269" s="232"/>
      <c r="D269" s="217" t="s">
        <v>148</v>
      </c>
      <c r="E269" s="243" t="s">
        <v>23</v>
      </c>
      <c r="F269" s="244" t="s">
        <v>679</v>
      </c>
      <c r="G269" s="232"/>
      <c r="H269" s="245">
        <v>1.204</v>
      </c>
      <c r="I269" s="237"/>
      <c r="J269" s="232"/>
      <c r="K269" s="232"/>
      <c r="L269" s="238"/>
      <c r="M269" s="239"/>
      <c r="N269" s="240"/>
      <c r="O269" s="240"/>
      <c r="P269" s="240"/>
      <c r="Q269" s="240"/>
      <c r="R269" s="240"/>
      <c r="S269" s="240"/>
      <c r="T269" s="241"/>
      <c r="AT269" s="242" t="s">
        <v>148</v>
      </c>
      <c r="AU269" s="242" t="s">
        <v>85</v>
      </c>
      <c r="AV269" s="13" t="s">
        <v>85</v>
      </c>
      <c r="AW269" s="13" t="s">
        <v>40</v>
      </c>
      <c r="AX269" s="13" t="s">
        <v>76</v>
      </c>
      <c r="AY269" s="242" t="s">
        <v>138</v>
      </c>
    </row>
    <row r="270" spans="2:65" s="13" customFormat="1" ht="13.5">
      <c r="B270" s="231"/>
      <c r="C270" s="232"/>
      <c r="D270" s="217" t="s">
        <v>148</v>
      </c>
      <c r="E270" s="243" t="s">
        <v>23</v>
      </c>
      <c r="F270" s="244" t="s">
        <v>680</v>
      </c>
      <c r="G270" s="232"/>
      <c r="H270" s="245">
        <v>0.24199999999999999</v>
      </c>
      <c r="I270" s="237"/>
      <c r="J270" s="232"/>
      <c r="K270" s="232"/>
      <c r="L270" s="238"/>
      <c r="M270" s="239"/>
      <c r="N270" s="240"/>
      <c r="O270" s="240"/>
      <c r="P270" s="240"/>
      <c r="Q270" s="240"/>
      <c r="R270" s="240"/>
      <c r="S270" s="240"/>
      <c r="T270" s="241"/>
      <c r="AT270" s="242" t="s">
        <v>148</v>
      </c>
      <c r="AU270" s="242" t="s">
        <v>85</v>
      </c>
      <c r="AV270" s="13" t="s">
        <v>85</v>
      </c>
      <c r="AW270" s="13" t="s">
        <v>40</v>
      </c>
      <c r="AX270" s="13" t="s">
        <v>76</v>
      </c>
      <c r="AY270" s="242" t="s">
        <v>138</v>
      </c>
    </row>
    <row r="271" spans="2:65" s="13" customFormat="1" ht="13.5">
      <c r="B271" s="231"/>
      <c r="C271" s="232"/>
      <c r="D271" s="217" t="s">
        <v>148</v>
      </c>
      <c r="E271" s="243" t="s">
        <v>23</v>
      </c>
      <c r="F271" s="244" t="s">
        <v>681</v>
      </c>
      <c r="G271" s="232"/>
      <c r="H271" s="245">
        <v>1.2250000000000001</v>
      </c>
      <c r="I271" s="237"/>
      <c r="J271" s="232"/>
      <c r="K271" s="232"/>
      <c r="L271" s="238"/>
      <c r="M271" s="239"/>
      <c r="N271" s="240"/>
      <c r="O271" s="240"/>
      <c r="P271" s="240"/>
      <c r="Q271" s="240"/>
      <c r="R271" s="240"/>
      <c r="S271" s="240"/>
      <c r="T271" s="241"/>
      <c r="AT271" s="242" t="s">
        <v>148</v>
      </c>
      <c r="AU271" s="242" t="s">
        <v>85</v>
      </c>
      <c r="AV271" s="13" t="s">
        <v>85</v>
      </c>
      <c r="AW271" s="13" t="s">
        <v>40</v>
      </c>
      <c r="AX271" s="13" t="s">
        <v>76</v>
      </c>
      <c r="AY271" s="242" t="s">
        <v>138</v>
      </c>
    </row>
    <row r="272" spans="2:65" s="15" customFormat="1" ht="13.5">
      <c r="B272" s="278"/>
      <c r="C272" s="279"/>
      <c r="D272" s="217" t="s">
        <v>148</v>
      </c>
      <c r="E272" s="280" t="s">
        <v>23</v>
      </c>
      <c r="F272" s="281" t="s">
        <v>773</v>
      </c>
      <c r="G272" s="279"/>
      <c r="H272" s="282">
        <v>11.202999999999999</v>
      </c>
      <c r="I272" s="283"/>
      <c r="J272" s="279"/>
      <c r="K272" s="279"/>
      <c r="L272" s="284"/>
      <c r="M272" s="285"/>
      <c r="N272" s="286"/>
      <c r="O272" s="286"/>
      <c r="P272" s="286"/>
      <c r="Q272" s="286"/>
      <c r="R272" s="286"/>
      <c r="S272" s="286"/>
      <c r="T272" s="287"/>
      <c r="AT272" s="288" t="s">
        <v>148</v>
      </c>
      <c r="AU272" s="288" t="s">
        <v>85</v>
      </c>
      <c r="AV272" s="15" t="s">
        <v>92</v>
      </c>
      <c r="AW272" s="15" t="s">
        <v>40</v>
      </c>
      <c r="AX272" s="15" t="s">
        <v>76</v>
      </c>
      <c r="AY272" s="288" t="s">
        <v>138</v>
      </c>
    </row>
    <row r="273" spans="2:65" s="14" customFormat="1" ht="13.5">
      <c r="B273" s="246"/>
      <c r="C273" s="247"/>
      <c r="D273" s="233" t="s">
        <v>148</v>
      </c>
      <c r="E273" s="248" t="s">
        <v>23</v>
      </c>
      <c r="F273" s="249" t="s">
        <v>159</v>
      </c>
      <c r="G273" s="247"/>
      <c r="H273" s="250">
        <v>19.638999999999999</v>
      </c>
      <c r="I273" s="251"/>
      <c r="J273" s="247"/>
      <c r="K273" s="247"/>
      <c r="L273" s="252"/>
      <c r="M273" s="253"/>
      <c r="N273" s="254"/>
      <c r="O273" s="254"/>
      <c r="P273" s="254"/>
      <c r="Q273" s="254"/>
      <c r="R273" s="254"/>
      <c r="S273" s="254"/>
      <c r="T273" s="255"/>
      <c r="AT273" s="256" t="s">
        <v>148</v>
      </c>
      <c r="AU273" s="256" t="s">
        <v>85</v>
      </c>
      <c r="AV273" s="14" t="s">
        <v>95</v>
      </c>
      <c r="AW273" s="14" t="s">
        <v>40</v>
      </c>
      <c r="AX273" s="14" t="s">
        <v>83</v>
      </c>
      <c r="AY273" s="256" t="s">
        <v>138</v>
      </c>
    </row>
    <row r="274" spans="2:65" s="1" customFormat="1" ht="22.5" customHeight="1">
      <c r="B274" s="42"/>
      <c r="C274" s="205" t="s">
        <v>10</v>
      </c>
      <c r="D274" s="205" t="s">
        <v>140</v>
      </c>
      <c r="E274" s="206" t="s">
        <v>779</v>
      </c>
      <c r="F274" s="207" t="s">
        <v>780</v>
      </c>
      <c r="G274" s="208" t="s">
        <v>155</v>
      </c>
      <c r="H274" s="209">
        <v>71.028999999999996</v>
      </c>
      <c r="I274" s="210"/>
      <c r="J274" s="211">
        <f>ROUND(I274*H274,2)</f>
        <v>0</v>
      </c>
      <c r="K274" s="207" t="s">
        <v>144</v>
      </c>
      <c r="L274" s="62"/>
      <c r="M274" s="212" t="s">
        <v>23</v>
      </c>
      <c r="N274" s="213" t="s">
        <v>47</v>
      </c>
      <c r="O274" s="43"/>
      <c r="P274" s="214">
        <f>O274*H274</f>
        <v>0</v>
      </c>
      <c r="Q274" s="214">
        <v>2.5100000000000001E-3</v>
      </c>
      <c r="R274" s="214">
        <f>Q274*H274</f>
        <v>0.17828279</v>
      </c>
      <c r="S274" s="214">
        <v>0</v>
      </c>
      <c r="T274" s="215">
        <f>S274*H274</f>
        <v>0</v>
      </c>
      <c r="AR274" s="25" t="s">
        <v>95</v>
      </c>
      <c r="AT274" s="25" t="s">
        <v>140</v>
      </c>
      <c r="AU274" s="25" t="s">
        <v>85</v>
      </c>
      <c r="AY274" s="25" t="s">
        <v>138</v>
      </c>
      <c r="BE274" s="216">
        <f>IF(N274="základní",J274,0)</f>
        <v>0</v>
      </c>
      <c r="BF274" s="216">
        <f>IF(N274="snížená",J274,0)</f>
        <v>0</v>
      </c>
      <c r="BG274" s="216">
        <f>IF(N274="zákl. přenesená",J274,0)</f>
        <v>0</v>
      </c>
      <c r="BH274" s="216">
        <f>IF(N274="sníž. přenesená",J274,0)</f>
        <v>0</v>
      </c>
      <c r="BI274" s="216">
        <f>IF(N274="nulová",J274,0)</f>
        <v>0</v>
      </c>
      <c r="BJ274" s="25" t="s">
        <v>83</v>
      </c>
      <c r="BK274" s="216">
        <f>ROUND(I274*H274,2)</f>
        <v>0</v>
      </c>
      <c r="BL274" s="25" t="s">
        <v>95</v>
      </c>
      <c r="BM274" s="25" t="s">
        <v>781</v>
      </c>
    </row>
    <row r="275" spans="2:65" s="1" customFormat="1" ht="40.5">
      <c r="B275" s="42"/>
      <c r="C275" s="64"/>
      <c r="D275" s="217" t="s">
        <v>146</v>
      </c>
      <c r="E275" s="64"/>
      <c r="F275" s="218" t="s">
        <v>782</v>
      </c>
      <c r="G275" s="64"/>
      <c r="H275" s="64"/>
      <c r="I275" s="173"/>
      <c r="J275" s="64"/>
      <c r="K275" s="64"/>
      <c r="L275" s="62"/>
      <c r="M275" s="219"/>
      <c r="N275" s="43"/>
      <c r="O275" s="43"/>
      <c r="P275" s="43"/>
      <c r="Q275" s="43"/>
      <c r="R275" s="43"/>
      <c r="S275" s="43"/>
      <c r="T275" s="79"/>
      <c r="AT275" s="25" t="s">
        <v>146</v>
      </c>
      <c r="AU275" s="25" t="s">
        <v>85</v>
      </c>
    </row>
    <row r="276" spans="2:65" s="12" customFormat="1" ht="13.5">
      <c r="B276" s="220"/>
      <c r="C276" s="221"/>
      <c r="D276" s="217" t="s">
        <v>148</v>
      </c>
      <c r="E276" s="222" t="s">
        <v>23</v>
      </c>
      <c r="F276" s="223" t="s">
        <v>672</v>
      </c>
      <c r="G276" s="221"/>
      <c r="H276" s="224" t="s">
        <v>23</v>
      </c>
      <c r="I276" s="225"/>
      <c r="J276" s="221"/>
      <c r="K276" s="221"/>
      <c r="L276" s="226"/>
      <c r="M276" s="227"/>
      <c r="N276" s="228"/>
      <c r="O276" s="228"/>
      <c r="P276" s="228"/>
      <c r="Q276" s="228"/>
      <c r="R276" s="228"/>
      <c r="S276" s="228"/>
      <c r="T276" s="229"/>
      <c r="AT276" s="230" t="s">
        <v>148</v>
      </c>
      <c r="AU276" s="230" t="s">
        <v>85</v>
      </c>
      <c r="AV276" s="12" t="s">
        <v>83</v>
      </c>
      <c r="AW276" s="12" t="s">
        <v>40</v>
      </c>
      <c r="AX276" s="12" t="s">
        <v>76</v>
      </c>
      <c r="AY276" s="230" t="s">
        <v>138</v>
      </c>
    </row>
    <row r="277" spans="2:65" s="13" customFormat="1" ht="13.5">
      <c r="B277" s="231"/>
      <c r="C277" s="232"/>
      <c r="D277" s="217" t="s">
        <v>148</v>
      </c>
      <c r="E277" s="243" t="s">
        <v>23</v>
      </c>
      <c r="F277" s="244" t="s">
        <v>783</v>
      </c>
      <c r="G277" s="232"/>
      <c r="H277" s="245">
        <v>9.3350000000000009</v>
      </c>
      <c r="I277" s="237"/>
      <c r="J277" s="232"/>
      <c r="K277" s="232"/>
      <c r="L277" s="238"/>
      <c r="M277" s="239"/>
      <c r="N277" s="240"/>
      <c r="O277" s="240"/>
      <c r="P277" s="240"/>
      <c r="Q277" s="240"/>
      <c r="R277" s="240"/>
      <c r="S277" s="240"/>
      <c r="T277" s="241"/>
      <c r="AT277" s="242" t="s">
        <v>148</v>
      </c>
      <c r="AU277" s="242" t="s">
        <v>85</v>
      </c>
      <c r="AV277" s="13" t="s">
        <v>85</v>
      </c>
      <c r="AW277" s="13" t="s">
        <v>40</v>
      </c>
      <c r="AX277" s="13" t="s">
        <v>76</v>
      </c>
      <c r="AY277" s="242" t="s">
        <v>138</v>
      </c>
    </row>
    <row r="278" spans="2:65" s="13" customFormat="1" ht="13.5">
      <c r="B278" s="231"/>
      <c r="C278" s="232"/>
      <c r="D278" s="217" t="s">
        <v>148</v>
      </c>
      <c r="E278" s="243" t="s">
        <v>23</v>
      </c>
      <c r="F278" s="244" t="s">
        <v>784</v>
      </c>
      <c r="G278" s="232"/>
      <c r="H278" s="245">
        <v>1.655</v>
      </c>
      <c r="I278" s="237"/>
      <c r="J278" s="232"/>
      <c r="K278" s="232"/>
      <c r="L278" s="238"/>
      <c r="M278" s="239"/>
      <c r="N278" s="240"/>
      <c r="O278" s="240"/>
      <c r="P278" s="240"/>
      <c r="Q278" s="240"/>
      <c r="R278" s="240"/>
      <c r="S278" s="240"/>
      <c r="T278" s="241"/>
      <c r="AT278" s="242" t="s">
        <v>148</v>
      </c>
      <c r="AU278" s="242" t="s">
        <v>85</v>
      </c>
      <c r="AV278" s="13" t="s">
        <v>85</v>
      </c>
      <c r="AW278" s="13" t="s">
        <v>40</v>
      </c>
      <c r="AX278" s="13" t="s">
        <v>76</v>
      </c>
      <c r="AY278" s="242" t="s">
        <v>138</v>
      </c>
    </row>
    <row r="279" spans="2:65" s="13" customFormat="1" ht="13.5">
      <c r="B279" s="231"/>
      <c r="C279" s="232"/>
      <c r="D279" s="217" t="s">
        <v>148</v>
      </c>
      <c r="E279" s="243" t="s">
        <v>23</v>
      </c>
      <c r="F279" s="244" t="s">
        <v>785</v>
      </c>
      <c r="G279" s="232"/>
      <c r="H279" s="245">
        <v>2.5</v>
      </c>
      <c r="I279" s="237"/>
      <c r="J279" s="232"/>
      <c r="K279" s="232"/>
      <c r="L279" s="238"/>
      <c r="M279" s="239"/>
      <c r="N279" s="240"/>
      <c r="O279" s="240"/>
      <c r="P279" s="240"/>
      <c r="Q279" s="240"/>
      <c r="R279" s="240"/>
      <c r="S279" s="240"/>
      <c r="T279" s="241"/>
      <c r="AT279" s="242" t="s">
        <v>148</v>
      </c>
      <c r="AU279" s="242" t="s">
        <v>85</v>
      </c>
      <c r="AV279" s="13" t="s">
        <v>85</v>
      </c>
      <c r="AW279" s="13" t="s">
        <v>40</v>
      </c>
      <c r="AX279" s="13" t="s">
        <v>76</v>
      </c>
      <c r="AY279" s="242" t="s">
        <v>138</v>
      </c>
    </row>
    <row r="280" spans="2:65" s="12" customFormat="1" ht="13.5">
      <c r="B280" s="220"/>
      <c r="C280" s="221"/>
      <c r="D280" s="217" t="s">
        <v>148</v>
      </c>
      <c r="E280" s="222" t="s">
        <v>23</v>
      </c>
      <c r="F280" s="223" t="s">
        <v>676</v>
      </c>
      <c r="G280" s="221"/>
      <c r="H280" s="224" t="s">
        <v>23</v>
      </c>
      <c r="I280" s="225"/>
      <c r="J280" s="221"/>
      <c r="K280" s="221"/>
      <c r="L280" s="226"/>
      <c r="M280" s="227"/>
      <c r="N280" s="228"/>
      <c r="O280" s="228"/>
      <c r="P280" s="228"/>
      <c r="Q280" s="228"/>
      <c r="R280" s="228"/>
      <c r="S280" s="228"/>
      <c r="T280" s="229"/>
      <c r="AT280" s="230" t="s">
        <v>148</v>
      </c>
      <c r="AU280" s="230" t="s">
        <v>85</v>
      </c>
      <c r="AV280" s="12" t="s">
        <v>83</v>
      </c>
      <c r="AW280" s="12" t="s">
        <v>40</v>
      </c>
      <c r="AX280" s="12" t="s">
        <v>76</v>
      </c>
      <c r="AY280" s="230" t="s">
        <v>138</v>
      </c>
    </row>
    <row r="281" spans="2:65" s="13" customFormat="1" ht="13.5">
      <c r="B281" s="231"/>
      <c r="C281" s="232"/>
      <c r="D281" s="217" t="s">
        <v>148</v>
      </c>
      <c r="E281" s="243" t="s">
        <v>23</v>
      </c>
      <c r="F281" s="244" t="s">
        <v>786</v>
      </c>
      <c r="G281" s="232"/>
      <c r="H281" s="245">
        <v>43.713999999999999</v>
      </c>
      <c r="I281" s="237"/>
      <c r="J281" s="232"/>
      <c r="K281" s="232"/>
      <c r="L281" s="238"/>
      <c r="M281" s="239"/>
      <c r="N281" s="240"/>
      <c r="O281" s="240"/>
      <c r="P281" s="240"/>
      <c r="Q281" s="240"/>
      <c r="R281" s="240"/>
      <c r="S281" s="240"/>
      <c r="T281" s="241"/>
      <c r="AT281" s="242" t="s">
        <v>148</v>
      </c>
      <c r="AU281" s="242" t="s">
        <v>85</v>
      </c>
      <c r="AV281" s="13" t="s">
        <v>85</v>
      </c>
      <c r="AW281" s="13" t="s">
        <v>40</v>
      </c>
      <c r="AX281" s="13" t="s">
        <v>76</v>
      </c>
      <c r="AY281" s="242" t="s">
        <v>138</v>
      </c>
    </row>
    <row r="282" spans="2:65" s="13" customFormat="1" ht="13.5">
      <c r="B282" s="231"/>
      <c r="C282" s="232"/>
      <c r="D282" s="217" t="s">
        <v>148</v>
      </c>
      <c r="E282" s="243" t="s">
        <v>23</v>
      </c>
      <c r="F282" s="244" t="s">
        <v>787</v>
      </c>
      <c r="G282" s="232"/>
      <c r="H282" s="245">
        <v>7</v>
      </c>
      <c r="I282" s="237"/>
      <c r="J282" s="232"/>
      <c r="K282" s="232"/>
      <c r="L282" s="238"/>
      <c r="M282" s="239"/>
      <c r="N282" s="240"/>
      <c r="O282" s="240"/>
      <c r="P282" s="240"/>
      <c r="Q282" s="240"/>
      <c r="R282" s="240"/>
      <c r="S282" s="240"/>
      <c r="T282" s="241"/>
      <c r="AT282" s="242" t="s">
        <v>148</v>
      </c>
      <c r="AU282" s="242" t="s">
        <v>85</v>
      </c>
      <c r="AV282" s="13" t="s">
        <v>85</v>
      </c>
      <c r="AW282" s="13" t="s">
        <v>40</v>
      </c>
      <c r="AX282" s="13" t="s">
        <v>76</v>
      </c>
      <c r="AY282" s="242" t="s">
        <v>138</v>
      </c>
    </row>
    <row r="283" spans="2:65" s="13" customFormat="1" ht="13.5">
      <c r="B283" s="231"/>
      <c r="C283" s="232"/>
      <c r="D283" s="217" t="s">
        <v>148</v>
      </c>
      <c r="E283" s="243" t="s">
        <v>23</v>
      </c>
      <c r="F283" s="244" t="s">
        <v>788</v>
      </c>
      <c r="G283" s="232"/>
      <c r="H283" s="245">
        <v>6.8250000000000002</v>
      </c>
      <c r="I283" s="237"/>
      <c r="J283" s="232"/>
      <c r="K283" s="232"/>
      <c r="L283" s="238"/>
      <c r="M283" s="239"/>
      <c r="N283" s="240"/>
      <c r="O283" s="240"/>
      <c r="P283" s="240"/>
      <c r="Q283" s="240"/>
      <c r="R283" s="240"/>
      <c r="S283" s="240"/>
      <c r="T283" s="241"/>
      <c r="AT283" s="242" t="s">
        <v>148</v>
      </c>
      <c r="AU283" s="242" t="s">
        <v>85</v>
      </c>
      <c r="AV283" s="13" t="s">
        <v>85</v>
      </c>
      <c r="AW283" s="13" t="s">
        <v>40</v>
      </c>
      <c r="AX283" s="13" t="s">
        <v>76</v>
      </c>
      <c r="AY283" s="242" t="s">
        <v>138</v>
      </c>
    </row>
    <row r="284" spans="2:65" s="14" customFormat="1" ht="13.5">
      <c r="B284" s="246"/>
      <c r="C284" s="247"/>
      <c r="D284" s="233" t="s">
        <v>148</v>
      </c>
      <c r="E284" s="248" t="s">
        <v>23</v>
      </c>
      <c r="F284" s="249" t="s">
        <v>159</v>
      </c>
      <c r="G284" s="247"/>
      <c r="H284" s="250">
        <v>71.028999999999996</v>
      </c>
      <c r="I284" s="251"/>
      <c r="J284" s="247"/>
      <c r="K284" s="247"/>
      <c r="L284" s="252"/>
      <c r="M284" s="253"/>
      <c r="N284" s="254"/>
      <c r="O284" s="254"/>
      <c r="P284" s="254"/>
      <c r="Q284" s="254"/>
      <c r="R284" s="254"/>
      <c r="S284" s="254"/>
      <c r="T284" s="255"/>
      <c r="AT284" s="256" t="s">
        <v>148</v>
      </c>
      <c r="AU284" s="256" t="s">
        <v>85</v>
      </c>
      <c r="AV284" s="14" t="s">
        <v>95</v>
      </c>
      <c r="AW284" s="14" t="s">
        <v>40</v>
      </c>
      <c r="AX284" s="14" t="s">
        <v>83</v>
      </c>
      <c r="AY284" s="256" t="s">
        <v>138</v>
      </c>
    </row>
    <row r="285" spans="2:65" s="1" customFormat="1" ht="22.5" customHeight="1">
      <c r="B285" s="42"/>
      <c r="C285" s="205" t="s">
        <v>284</v>
      </c>
      <c r="D285" s="205" t="s">
        <v>140</v>
      </c>
      <c r="E285" s="206" t="s">
        <v>789</v>
      </c>
      <c r="F285" s="207" t="s">
        <v>790</v>
      </c>
      <c r="G285" s="208" t="s">
        <v>155</v>
      </c>
      <c r="H285" s="209">
        <v>71.028999999999996</v>
      </c>
      <c r="I285" s="210"/>
      <c r="J285" s="211">
        <f>ROUND(I285*H285,2)</f>
        <v>0</v>
      </c>
      <c r="K285" s="207" t="s">
        <v>144</v>
      </c>
      <c r="L285" s="62"/>
      <c r="M285" s="212" t="s">
        <v>23</v>
      </c>
      <c r="N285" s="213" t="s">
        <v>47</v>
      </c>
      <c r="O285" s="43"/>
      <c r="P285" s="214">
        <f>O285*H285</f>
        <v>0</v>
      </c>
      <c r="Q285" s="214">
        <v>0</v>
      </c>
      <c r="R285" s="214">
        <f>Q285*H285</f>
        <v>0</v>
      </c>
      <c r="S285" s="214">
        <v>0</v>
      </c>
      <c r="T285" s="215">
        <f>S285*H285</f>
        <v>0</v>
      </c>
      <c r="AR285" s="25" t="s">
        <v>95</v>
      </c>
      <c r="AT285" s="25" t="s">
        <v>140</v>
      </c>
      <c r="AU285" s="25" t="s">
        <v>85</v>
      </c>
      <c r="AY285" s="25" t="s">
        <v>138</v>
      </c>
      <c r="BE285" s="216">
        <f>IF(N285="základní",J285,0)</f>
        <v>0</v>
      </c>
      <c r="BF285" s="216">
        <f>IF(N285="snížená",J285,0)</f>
        <v>0</v>
      </c>
      <c r="BG285" s="216">
        <f>IF(N285="zákl. přenesená",J285,0)</f>
        <v>0</v>
      </c>
      <c r="BH285" s="216">
        <f>IF(N285="sníž. přenesená",J285,0)</f>
        <v>0</v>
      </c>
      <c r="BI285" s="216">
        <f>IF(N285="nulová",J285,0)</f>
        <v>0</v>
      </c>
      <c r="BJ285" s="25" t="s">
        <v>83</v>
      </c>
      <c r="BK285" s="216">
        <f>ROUND(I285*H285,2)</f>
        <v>0</v>
      </c>
      <c r="BL285" s="25" t="s">
        <v>95</v>
      </c>
      <c r="BM285" s="25" t="s">
        <v>791</v>
      </c>
    </row>
    <row r="286" spans="2:65" s="1" customFormat="1" ht="40.5">
      <c r="B286" s="42"/>
      <c r="C286" s="64"/>
      <c r="D286" s="233" t="s">
        <v>146</v>
      </c>
      <c r="E286" s="64"/>
      <c r="F286" s="257" t="s">
        <v>782</v>
      </c>
      <c r="G286" s="64"/>
      <c r="H286" s="64"/>
      <c r="I286" s="173"/>
      <c r="J286" s="64"/>
      <c r="K286" s="64"/>
      <c r="L286" s="62"/>
      <c r="M286" s="219"/>
      <c r="N286" s="43"/>
      <c r="O286" s="43"/>
      <c r="P286" s="43"/>
      <c r="Q286" s="43"/>
      <c r="R286" s="43"/>
      <c r="S286" s="43"/>
      <c r="T286" s="79"/>
      <c r="AT286" s="25" t="s">
        <v>146</v>
      </c>
      <c r="AU286" s="25" t="s">
        <v>85</v>
      </c>
    </row>
    <row r="287" spans="2:65" s="1" customFormat="1" ht="22.5" customHeight="1">
      <c r="B287" s="42"/>
      <c r="C287" s="205" t="s">
        <v>293</v>
      </c>
      <c r="D287" s="205" t="s">
        <v>140</v>
      </c>
      <c r="E287" s="206" t="s">
        <v>792</v>
      </c>
      <c r="F287" s="207" t="s">
        <v>793</v>
      </c>
      <c r="G287" s="208" t="s">
        <v>195</v>
      </c>
      <c r="H287" s="209">
        <v>0.9</v>
      </c>
      <c r="I287" s="210"/>
      <c r="J287" s="211">
        <f>ROUND(I287*H287,2)</f>
        <v>0</v>
      </c>
      <c r="K287" s="207" t="s">
        <v>144</v>
      </c>
      <c r="L287" s="62"/>
      <c r="M287" s="212" t="s">
        <v>23</v>
      </c>
      <c r="N287" s="213" t="s">
        <v>47</v>
      </c>
      <c r="O287" s="43"/>
      <c r="P287" s="214">
        <f>O287*H287</f>
        <v>0</v>
      </c>
      <c r="Q287" s="214">
        <v>1.04331</v>
      </c>
      <c r="R287" s="214">
        <f>Q287*H287</f>
        <v>0.93897900000000001</v>
      </c>
      <c r="S287" s="214">
        <v>0</v>
      </c>
      <c r="T287" s="215">
        <f>S287*H287</f>
        <v>0</v>
      </c>
      <c r="AR287" s="25" t="s">
        <v>95</v>
      </c>
      <c r="AT287" s="25" t="s">
        <v>140</v>
      </c>
      <c r="AU287" s="25" t="s">
        <v>85</v>
      </c>
      <c r="AY287" s="25" t="s">
        <v>138</v>
      </c>
      <c r="BE287" s="216">
        <f>IF(N287="základní",J287,0)</f>
        <v>0</v>
      </c>
      <c r="BF287" s="216">
        <f>IF(N287="snížená",J287,0)</f>
        <v>0</v>
      </c>
      <c r="BG287" s="216">
        <f>IF(N287="zákl. přenesená",J287,0)</f>
        <v>0</v>
      </c>
      <c r="BH287" s="216">
        <f>IF(N287="sníž. přenesená",J287,0)</f>
        <v>0</v>
      </c>
      <c r="BI287" s="216">
        <f>IF(N287="nulová",J287,0)</f>
        <v>0</v>
      </c>
      <c r="BJ287" s="25" t="s">
        <v>83</v>
      </c>
      <c r="BK287" s="216">
        <f>ROUND(I287*H287,2)</f>
        <v>0</v>
      </c>
      <c r="BL287" s="25" t="s">
        <v>95</v>
      </c>
      <c r="BM287" s="25" t="s">
        <v>794</v>
      </c>
    </row>
    <row r="288" spans="2:65" s="1" customFormat="1" ht="27">
      <c r="B288" s="42"/>
      <c r="C288" s="64"/>
      <c r="D288" s="217" t="s">
        <v>146</v>
      </c>
      <c r="E288" s="64"/>
      <c r="F288" s="218" t="s">
        <v>795</v>
      </c>
      <c r="G288" s="64"/>
      <c r="H288" s="64"/>
      <c r="I288" s="173"/>
      <c r="J288" s="64"/>
      <c r="K288" s="64"/>
      <c r="L288" s="62"/>
      <c r="M288" s="219"/>
      <c r="N288" s="43"/>
      <c r="O288" s="43"/>
      <c r="P288" s="43"/>
      <c r="Q288" s="43"/>
      <c r="R288" s="43"/>
      <c r="S288" s="43"/>
      <c r="T288" s="79"/>
      <c r="AT288" s="25" t="s">
        <v>146</v>
      </c>
      <c r="AU288" s="25" t="s">
        <v>85</v>
      </c>
    </row>
    <row r="289" spans="2:65" s="12" customFormat="1" ht="13.5">
      <c r="B289" s="220"/>
      <c r="C289" s="221"/>
      <c r="D289" s="217" t="s">
        <v>148</v>
      </c>
      <c r="E289" s="222" t="s">
        <v>23</v>
      </c>
      <c r="F289" s="223" t="s">
        <v>796</v>
      </c>
      <c r="G289" s="221"/>
      <c r="H289" s="224" t="s">
        <v>23</v>
      </c>
      <c r="I289" s="225"/>
      <c r="J289" s="221"/>
      <c r="K289" s="221"/>
      <c r="L289" s="226"/>
      <c r="M289" s="227"/>
      <c r="N289" s="228"/>
      <c r="O289" s="228"/>
      <c r="P289" s="228"/>
      <c r="Q289" s="228"/>
      <c r="R289" s="228"/>
      <c r="S289" s="228"/>
      <c r="T289" s="229"/>
      <c r="AT289" s="230" t="s">
        <v>148</v>
      </c>
      <c r="AU289" s="230" t="s">
        <v>85</v>
      </c>
      <c r="AV289" s="12" t="s">
        <v>83</v>
      </c>
      <c r="AW289" s="12" t="s">
        <v>40</v>
      </c>
      <c r="AX289" s="12" t="s">
        <v>76</v>
      </c>
      <c r="AY289" s="230" t="s">
        <v>138</v>
      </c>
    </row>
    <row r="290" spans="2:65" s="13" customFormat="1" ht="13.5">
      <c r="B290" s="231"/>
      <c r="C290" s="232"/>
      <c r="D290" s="217" t="s">
        <v>148</v>
      </c>
      <c r="E290" s="243" t="s">
        <v>23</v>
      </c>
      <c r="F290" s="244" t="s">
        <v>797</v>
      </c>
      <c r="G290" s="232"/>
      <c r="H290" s="245">
        <v>136.99600000000001</v>
      </c>
      <c r="I290" s="237"/>
      <c r="J290" s="232"/>
      <c r="K290" s="232"/>
      <c r="L290" s="238"/>
      <c r="M290" s="239"/>
      <c r="N290" s="240"/>
      <c r="O290" s="240"/>
      <c r="P290" s="240"/>
      <c r="Q290" s="240"/>
      <c r="R290" s="240"/>
      <c r="S290" s="240"/>
      <c r="T290" s="241"/>
      <c r="AT290" s="242" t="s">
        <v>148</v>
      </c>
      <c r="AU290" s="242" t="s">
        <v>85</v>
      </c>
      <c r="AV290" s="13" t="s">
        <v>85</v>
      </c>
      <c r="AW290" s="13" t="s">
        <v>40</v>
      </c>
      <c r="AX290" s="13" t="s">
        <v>76</v>
      </c>
      <c r="AY290" s="242" t="s">
        <v>138</v>
      </c>
    </row>
    <row r="291" spans="2:65" s="13" customFormat="1" ht="13.5">
      <c r="B291" s="231"/>
      <c r="C291" s="232"/>
      <c r="D291" s="217" t="s">
        <v>148</v>
      </c>
      <c r="E291" s="243" t="s">
        <v>23</v>
      </c>
      <c r="F291" s="244" t="s">
        <v>798</v>
      </c>
      <c r="G291" s="232"/>
      <c r="H291" s="245">
        <v>309.45</v>
      </c>
      <c r="I291" s="237"/>
      <c r="J291" s="232"/>
      <c r="K291" s="232"/>
      <c r="L291" s="238"/>
      <c r="M291" s="239"/>
      <c r="N291" s="240"/>
      <c r="O291" s="240"/>
      <c r="P291" s="240"/>
      <c r="Q291" s="240"/>
      <c r="R291" s="240"/>
      <c r="S291" s="240"/>
      <c r="T291" s="241"/>
      <c r="AT291" s="242" t="s">
        <v>148</v>
      </c>
      <c r="AU291" s="242" t="s">
        <v>85</v>
      </c>
      <c r="AV291" s="13" t="s">
        <v>85</v>
      </c>
      <c r="AW291" s="13" t="s">
        <v>40</v>
      </c>
      <c r="AX291" s="13" t="s">
        <v>76</v>
      </c>
      <c r="AY291" s="242" t="s">
        <v>138</v>
      </c>
    </row>
    <row r="292" spans="2:65" s="13" customFormat="1" ht="13.5">
      <c r="B292" s="231"/>
      <c r="C292" s="232"/>
      <c r="D292" s="217" t="s">
        <v>148</v>
      </c>
      <c r="E292" s="243" t="s">
        <v>23</v>
      </c>
      <c r="F292" s="244" t="s">
        <v>799</v>
      </c>
      <c r="G292" s="232"/>
      <c r="H292" s="245">
        <v>436.04399999999998</v>
      </c>
      <c r="I292" s="237"/>
      <c r="J292" s="232"/>
      <c r="K292" s="232"/>
      <c r="L292" s="238"/>
      <c r="M292" s="239"/>
      <c r="N292" s="240"/>
      <c r="O292" s="240"/>
      <c r="P292" s="240"/>
      <c r="Q292" s="240"/>
      <c r="R292" s="240"/>
      <c r="S292" s="240"/>
      <c r="T292" s="241"/>
      <c r="AT292" s="242" t="s">
        <v>148</v>
      </c>
      <c r="AU292" s="242" t="s">
        <v>85</v>
      </c>
      <c r="AV292" s="13" t="s">
        <v>85</v>
      </c>
      <c r="AW292" s="13" t="s">
        <v>40</v>
      </c>
      <c r="AX292" s="13" t="s">
        <v>76</v>
      </c>
      <c r="AY292" s="242" t="s">
        <v>138</v>
      </c>
    </row>
    <row r="293" spans="2:65" s="13" customFormat="1" ht="27">
      <c r="B293" s="231"/>
      <c r="C293" s="232"/>
      <c r="D293" s="217" t="s">
        <v>148</v>
      </c>
      <c r="E293" s="243" t="s">
        <v>23</v>
      </c>
      <c r="F293" s="244" t="s">
        <v>800</v>
      </c>
      <c r="G293" s="232"/>
      <c r="H293" s="245">
        <v>17.094000000000001</v>
      </c>
      <c r="I293" s="237"/>
      <c r="J293" s="232"/>
      <c r="K293" s="232"/>
      <c r="L293" s="238"/>
      <c r="M293" s="239"/>
      <c r="N293" s="240"/>
      <c r="O293" s="240"/>
      <c r="P293" s="240"/>
      <c r="Q293" s="240"/>
      <c r="R293" s="240"/>
      <c r="S293" s="240"/>
      <c r="T293" s="241"/>
      <c r="AT293" s="242" t="s">
        <v>148</v>
      </c>
      <c r="AU293" s="242" t="s">
        <v>85</v>
      </c>
      <c r="AV293" s="13" t="s">
        <v>85</v>
      </c>
      <c r="AW293" s="13" t="s">
        <v>40</v>
      </c>
      <c r="AX293" s="13" t="s">
        <v>76</v>
      </c>
      <c r="AY293" s="242" t="s">
        <v>138</v>
      </c>
    </row>
    <row r="294" spans="2:65" s="14" customFormat="1" ht="13.5">
      <c r="B294" s="246"/>
      <c r="C294" s="247"/>
      <c r="D294" s="217" t="s">
        <v>148</v>
      </c>
      <c r="E294" s="258" t="s">
        <v>23</v>
      </c>
      <c r="F294" s="259" t="s">
        <v>159</v>
      </c>
      <c r="G294" s="247"/>
      <c r="H294" s="260">
        <v>899.58399999999995</v>
      </c>
      <c r="I294" s="251"/>
      <c r="J294" s="247"/>
      <c r="K294" s="247"/>
      <c r="L294" s="252"/>
      <c r="M294" s="253"/>
      <c r="N294" s="254"/>
      <c r="O294" s="254"/>
      <c r="P294" s="254"/>
      <c r="Q294" s="254"/>
      <c r="R294" s="254"/>
      <c r="S294" s="254"/>
      <c r="T294" s="255"/>
      <c r="AT294" s="256" t="s">
        <v>148</v>
      </c>
      <c r="AU294" s="256" t="s">
        <v>85</v>
      </c>
      <c r="AV294" s="14" t="s">
        <v>95</v>
      </c>
      <c r="AW294" s="14" t="s">
        <v>40</v>
      </c>
      <c r="AX294" s="14" t="s">
        <v>76</v>
      </c>
      <c r="AY294" s="256" t="s">
        <v>138</v>
      </c>
    </row>
    <row r="295" spans="2:65" s="13" customFormat="1" ht="13.5">
      <c r="B295" s="231"/>
      <c r="C295" s="232"/>
      <c r="D295" s="233" t="s">
        <v>148</v>
      </c>
      <c r="E295" s="234" t="s">
        <v>23</v>
      </c>
      <c r="F295" s="235" t="s">
        <v>801</v>
      </c>
      <c r="G295" s="232"/>
      <c r="H295" s="236">
        <v>0.9</v>
      </c>
      <c r="I295" s="237"/>
      <c r="J295" s="232"/>
      <c r="K295" s="232"/>
      <c r="L295" s="238"/>
      <c r="M295" s="239"/>
      <c r="N295" s="240"/>
      <c r="O295" s="240"/>
      <c r="P295" s="240"/>
      <c r="Q295" s="240"/>
      <c r="R295" s="240"/>
      <c r="S295" s="240"/>
      <c r="T295" s="241"/>
      <c r="AT295" s="242" t="s">
        <v>148</v>
      </c>
      <c r="AU295" s="242" t="s">
        <v>85</v>
      </c>
      <c r="AV295" s="13" t="s">
        <v>85</v>
      </c>
      <c r="AW295" s="13" t="s">
        <v>40</v>
      </c>
      <c r="AX295" s="13" t="s">
        <v>83</v>
      </c>
      <c r="AY295" s="242" t="s">
        <v>138</v>
      </c>
    </row>
    <row r="296" spans="2:65" s="1" customFormat="1" ht="31.5" customHeight="1">
      <c r="B296" s="42"/>
      <c r="C296" s="205" t="s">
        <v>260</v>
      </c>
      <c r="D296" s="205" t="s">
        <v>140</v>
      </c>
      <c r="E296" s="206" t="s">
        <v>802</v>
      </c>
      <c r="F296" s="207" t="s">
        <v>803</v>
      </c>
      <c r="G296" s="208" t="s">
        <v>409</v>
      </c>
      <c r="H296" s="209">
        <v>7</v>
      </c>
      <c r="I296" s="210"/>
      <c r="J296" s="211">
        <f>ROUND(I296*H296,2)</f>
        <v>0</v>
      </c>
      <c r="K296" s="207" t="s">
        <v>144</v>
      </c>
      <c r="L296" s="62"/>
      <c r="M296" s="212" t="s">
        <v>23</v>
      </c>
      <c r="N296" s="213" t="s">
        <v>47</v>
      </c>
      <c r="O296" s="43"/>
      <c r="P296" s="214">
        <f>O296*H296</f>
        <v>0</v>
      </c>
      <c r="Q296" s="214">
        <v>4.6800000000000001E-3</v>
      </c>
      <c r="R296" s="214">
        <f>Q296*H296</f>
        <v>3.2759999999999997E-2</v>
      </c>
      <c r="S296" s="214">
        <v>0</v>
      </c>
      <c r="T296" s="215">
        <f>S296*H296</f>
        <v>0</v>
      </c>
      <c r="AR296" s="25" t="s">
        <v>95</v>
      </c>
      <c r="AT296" s="25" t="s">
        <v>140</v>
      </c>
      <c r="AU296" s="25" t="s">
        <v>85</v>
      </c>
      <c r="AY296" s="25" t="s">
        <v>138</v>
      </c>
      <c r="BE296" s="216">
        <f>IF(N296="základní",J296,0)</f>
        <v>0</v>
      </c>
      <c r="BF296" s="216">
        <f>IF(N296="snížená",J296,0)</f>
        <v>0</v>
      </c>
      <c r="BG296" s="216">
        <f>IF(N296="zákl. přenesená",J296,0)</f>
        <v>0</v>
      </c>
      <c r="BH296" s="216">
        <f>IF(N296="sníž. přenesená",J296,0)</f>
        <v>0</v>
      </c>
      <c r="BI296" s="216">
        <f>IF(N296="nulová",J296,0)</f>
        <v>0</v>
      </c>
      <c r="BJ296" s="25" t="s">
        <v>83</v>
      </c>
      <c r="BK296" s="216">
        <f>ROUND(I296*H296,2)</f>
        <v>0</v>
      </c>
      <c r="BL296" s="25" t="s">
        <v>95</v>
      </c>
      <c r="BM296" s="25" t="s">
        <v>804</v>
      </c>
    </row>
    <row r="297" spans="2:65" s="1" customFormat="1" ht="67.5">
      <c r="B297" s="42"/>
      <c r="C297" s="64"/>
      <c r="D297" s="233" t="s">
        <v>146</v>
      </c>
      <c r="E297" s="64"/>
      <c r="F297" s="257" t="s">
        <v>805</v>
      </c>
      <c r="G297" s="64"/>
      <c r="H297" s="64"/>
      <c r="I297" s="173"/>
      <c r="J297" s="64"/>
      <c r="K297" s="64"/>
      <c r="L297" s="62"/>
      <c r="M297" s="219"/>
      <c r="N297" s="43"/>
      <c r="O297" s="43"/>
      <c r="P297" s="43"/>
      <c r="Q297" s="43"/>
      <c r="R297" s="43"/>
      <c r="S297" s="43"/>
      <c r="T297" s="79"/>
      <c r="AT297" s="25" t="s">
        <v>146</v>
      </c>
      <c r="AU297" s="25" t="s">
        <v>85</v>
      </c>
    </row>
    <row r="298" spans="2:65" s="1" customFormat="1" ht="31.5" customHeight="1">
      <c r="B298" s="42"/>
      <c r="C298" s="264" t="s">
        <v>217</v>
      </c>
      <c r="D298" s="264" t="s">
        <v>246</v>
      </c>
      <c r="E298" s="265" t="s">
        <v>806</v>
      </c>
      <c r="F298" s="266" t="s">
        <v>807</v>
      </c>
      <c r="G298" s="267" t="s">
        <v>508</v>
      </c>
      <c r="H298" s="268">
        <v>7</v>
      </c>
      <c r="I298" s="269"/>
      <c r="J298" s="270">
        <f>ROUND(I298*H298,2)</f>
        <v>0</v>
      </c>
      <c r="K298" s="266" t="s">
        <v>23</v>
      </c>
      <c r="L298" s="271"/>
      <c r="M298" s="272" t="s">
        <v>23</v>
      </c>
      <c r="N298" s="273" t="s">
        <v>47</v>
      </c>
      <c r="O298" s="43"/>
      <c r="P298" s="214">
        <f>O298*H298</f>
        <v>0</v>
      </c>
      <c r="Q298" s="214">
        <v>7.1000000000000004E-3</v>
      </c>
      <c r="R298" s="214">
        <f>Q298*H298</f>
        <v>4.9700000000000001E-2</v>
      </c>
      <c r="S298" s="214">
        <v>0</v>
      </c>
      <c r="T298" s="215">
        <f>S298*H298</f>
        <v>0</v>
      </c>
      <c r="AR298" s="25" t="s">
        <v>564</v>
      </c>
      <c r="AT298" s="25" t="s">
        <v>246</v>
      </c>
      <c r="AU298" s="25" t="s">
        <v>85</v>
      </c>
      <c r="AY298" s="25" t="s">
        <v>138</v>
      </c>
      <c r="BE298" s="216">
        <f>IF(N298="základní",J298,0)</f>
        <v>0</v>
      </c>
      <c r="BF298" s="216">
        <f>IF(N298="snížená",J298,0)</f>
        <v>0</v>
      </c>
      <c r="BG298" s="216">
        <f>IF(N298="zákl. přenesená",J298,0)</f>
        <v>0</v>
      </c>
      <c r="BH298" s="216">
        <f>IF(N298="sníž. přenesená",J298,0)</f>
        <v>0</v>
      </c>
      <c r="BI298" s="216">
        <f>IF(N298="nulová",J298,0)</f>
        <v>0</v>
      </c>
      <c r="BJ298" s="25" t="s">
        <v>83</v>
      </c>
      <c r="BK298" s="216">
        <f>ROUND(I298*H298,2)</f>
        <v>0</v>
      </c>
      <c r="BL298" s="25" t="s">
        <v>284</v>
      </c>
      <c r="BM298" s="25" t="s">
        <v>808</v>
      </c>
    </row>
    <row r="299" spans="2:65" s="1" customFormat="1" ht="22.5" customHeight="1">
      <c r="B299" s="42"/>
      <c r="C299" s="264" t="s">
        <v>9</v>
      </c>
      <c r="D299" s="264" t="s">
        <v>246</v>
      </c>
      <c r="E299" s="265" t="s">
        <v>809</v>
      </c>
      <c r="F299" s="266" t="s">
        <v>810</v>
      </c>
      <c r="G299" s="267" t="s">
        <v>597</v>
      </c>
      <c r="H299" s="268">
        <v>28</v>
      </c>
      <c r="I299" s="269"/>
      <c r="J299" s="270">
        <f>ROUND(I299*H299,2)</f>
        <v>0</v>
      </c>
      <c r="K299" s="266" t="s">
        <v>23</v>
      </c>
      <c r="L299" s="271"/>
      <c r="M299" s="272" t="s">
        <v>23</v>
      </c>
      <c r="N299" s="273" t="s">
        <v>47</v>
      </c>
      <c r="O299" s="43"/>
      <c r="P299" s="214">
        <f>O299*H299</f>
        <v>0</v>
      </c>
      <c r="Q299" s="214">
        <v>0</v>
      </c>
      <c r="R299" s="214">
        <f>Q299*H299</f>
        <v>0</v>
      </c>
      <c r="S299" s="214">
        <v>0</v>
      </c>
      <c r="T299" s="215">
        <f>S299*H299</f>
        <v>0</v>
      </c>
      <c r="AR299" s="25" t="s">
        <v>564</v>
      </c>
      <c r="AT299" s="25" t="s">
        <v>246</v>
      </c>
      <c r="AU299" s="25" t="s">
        <v>85</v>
      </c>
      <c r="AY299" s="25" t="s">
        <v>138</v>
      </c>
      <c r="BE299" s="216">
        <f>IF(N299="základní",J299,0)</f>
        <v>0</v>
      </c>
      <c r="BF299" s="216">
        <f>IF(N299="snížená",J299,0)</f>
        <v>0</v>
      </c>
      <c r="BG299" s="216">
        <f>IF(N299="zákl. přenesená",J299,0)</f>
        <v>0</v>
      </c>
      <c r="BH299" s="216">
        <f>IF(N299="sníž. přenesená",J299,0)</f>
        <v>0</v>
      </c>
      <c r="BI299" s="216">
        <f>IF(N299="nulová",J299,0)</f>
        <v>0</v>
      </c>
      <c r="BJ299" s="25" t="s">
        <v>83</v>
      </c>
      <c r="BK299" s="216">
        <f>ROUND(I299*H299,2)</f>
        <v>0</v>
      </c>
      <c r="BL299" s="25" t="s">
        <v>284</v>
      </c>
      <c r="BM299" s="25" t="s">
        <v>811</v>
      </c>
    </row>
    <row r="300" spans="2:65" s="1" customFormat="1" ht="31.5" customHeight="1">
      <c r="B300" s="42"/>
      <c r="C300" s="205" t="s">
        <v>203</v>
      </c>
      <c r="D300" s="205" t="s">
        <v>140</v>
      </c>
      <c r="E300" s="206" t="s">
        <v>812</v>
      </c>
      <c r="F300" s="207" t="s">
        <v>813</v>
      </c>
      <c r="G300" s="208" t="s">
        <v>246</v>
      </c>
      <c r="H300" s="209">
        <v>9.7850000000000001</v>
      </c>
      <c r="I300" s="210"/>
      <c r="J300" s="211">
        <f>ROUND(I300*H300,2)</f>
        <v>0</v>
      </c>
      <c r="K300" s="207" t="s">
        <v>23</v>
      </c>
      <c r="L300" s="62"/>
      <c r="M300" s="212" t="s">
        <v>23</v>
      </c>
      <c r="N300" s="213" t="s">
        <v>47</v>
      </c>
      <c r="O300" s="43"/>
      <c r="P300" s="214">
        <f>O300*H300</f>
        <v>0</v>
      </c>
      <c r="Q300" s="214">
        <v>0</v>
      </c>
      <c r="R300" s="214">
        <f>Q300*H300</f>
        <v>0</v>
      </c>
      <c r="S300" s="214">
        <v>0</v>
      </c>
      <c r="T300" s="215">
        <f>S300*H300</f>
        <v>0</v>
      </c>
      <c r="AR300" s="25" t="s">
        <v>284</v>
      </c>
      <c r="AT300" s="25" t="s">
        <v>140</v>
      </c>
      <c r="AU300" s="25" t="s">
        <v>85</v>
      </c>
      <c r="AY300" s="25" t="s">
        <v>138</v>
      </c>
      <c r="BE300" s="216">
        <f>IF(N300="základní",J300,0)</f>
        <v>0</v>
      </c>
      <c r="BF300" s="216">
        <f>IF(N300="snížená",J300,0)</f>
        <v>0</v>
      </c>
      <c r="BG300" s="216">
        <f>IF(N300="zákl. přenesená",J300,0)</f>
        <v>0</v>
      </c>
      <c r="BH300" s="216">
        <f>IF(N300="sníž. přenesená",J300,0)</f>
        <v>0</v>
      </c>
      <c r="BI300" s="216">
        <f>IF(N300="nulová",J300,0)</f>
        <v>0</v>
      </c>
      <c r="BJ300" s="25" t="s">
        <v>83</v>
      </c>
      <c r="BK300" s="216">
        <f>ROUND(I300*H300,2)</f>
        <v>0</v>
      </c>
      <c r="BL300" s="25" t="s">
        <v>284</v>
      </c>
      <c r="BM300" s="25" t="s">
        <v>814</v>
      </c>
    </row>
    <row r="301" spans="2:65" s="13" customFormat="1" ht="13.5">
      <c r="B301" s="231"/>
      <c r="C301" s="232"/>
      <c r="D301" s="217" t="s">
        <v>148</v>
      </c>
      <c r="E301" s="243" t="s">
        <v>23</v>
      </c>
      <c r="F301" s="244" t="s">
        <v>815</v>
      </c>
      <c r="G301" s="232"/>
      <c r="H301" s="245">
        <v>9.7850000000000001</v>
      </c>
      <c r="I301" s="237"/>
      <c r="J301" s="232"/>
      <c r="K301" s="232"/>
      <c r="L301" s="238"/>
      <c r="M301" s="239"/>
      <c r="N301" s="240"/>
      <c r="O301" s="240"/>
      <c r="P301" s="240"/>
      <c r="Q301" s="240"/>
      <c r="R301" s="240"/>
      <c r="S301" s="240"/>
      <c r="T301" s="241"/>
      <c r="AT301" s="242" t="s">
        <v>148</v>
      </c>
      <c r="AU301" s="242" t="s">
        <v>85</v>
      </c>
      <c r="AV301" s="13" t="s">
        <v>85</v>
      </c>
      <c r="AW301" s="13" t="s">
        <v>40</v>
      </c>
      <c r="AX301" s="13" t="s">
        <v>76</v>
      </c>
      <c r="AY301" s="242" t="s">
        <v>138</v>
      </c>
    </row>
    <row r="302" spans="2:65" s="14" customFormat="1" ht="13.5">
      <c r="B302" s="246"/>
      <c r="C302" s="247"/>
      <c r="D302" s="233" t="s">
        <v>148</v>
      </c>
      <c r="E302" s="248" t="s">
        <v>23</v>
      </c>
      <c r="F302" s="249" t="s">
        <v>159</v>
      </c>
      <c r="G302" s="247"/>
      <c r="H302" s="250">
        <v>9.7850000000000001</v>
      </c>
      <c r="I302" s="251"/>
      <c r="J302" s="247"/>
      <c r="K302" s="247"/>
      <c r="L302" s="252"/>
      <c r="M302" s="253"/>
      <c r="N302" s="254"/>
      <c r="O302" s="254"/>
      <c r="P302" s="254"/>
      <c r="Q302" s="254"/>
      <c r="R302" s="254"/>
      <c r="S302" s="254"/>
      <c r="T302" s="255"/>
      <c r="AT302" s="256" t="s">
        <v>148</v>
      </c>
      <c r="AU302" s="256" t="s">
        <v>85</v>
      </c>
      <c r="AV302" s="14" t="s">
        <v>95</v>
      </c>
      <c r="AW302" s="14" t="s">
        <v>40</v>
      </c>
      <c r="AX302" s="14" t="s">
        <v>83</v>
      </c>
      <c r="AY302" s="256" t="s">
        <v>138</v>
      </c>
    </row>
    <row r="303" spans="2:65" s="1" customFormat="1" ht="22.5" customHeight="1">
      <c r="B303" s="42"/>
      <c r="C303" s="264" t="s">
        <v>207</v>
      </c>
      <c r="D303" s="264" t="s">
        <v>246</v>
      </c>
      <c r="E303" s="265" t="s">
        <v>816</v>
      </c>
      <c r="F303" s="266" t="s">
        <v>817</v>
      </c>
      <c r="G303" s="267" t="s">
        <v>508</v>
      </c>
      <c r="H303" s="268">
        <v>5</v>
      </c>
      <c r="I303" s="269"/>
      <c r="J303" s="270">
        <f>ROUND(I303*H303,2)</f>
        <v>0</v>
      </c>
      <c r="K303" s="266" t="s">
        <v>23</v>
      </c>
      <c r="L303" s="271"/>
      <c r="M303" s="272" t="s">
        <v>23</v>
      </c>
      <c r="N303" s="273" t="s">
        <v>47</v>
      </c>
      <c r="O303" s="43"/>
      <c r="P303" s="214">
        <f>O303*H303</f>
        <v>0</v>
      </c>
      <c r="Q303" s="214">
        <v>2.3800000000000002E-2</v>
      </c>
      <c r="R303" s="214">
        <f>Q303*H303</f>
        <v>0.11900000000000001</v>
      </c>
      <c r="S303" s="214">
        <v>0</v>
      </c>
      <c r="T303" s="215">
        <f>S303*H303</f>
        <v>0</v>
      </c>
      <c r="AR303" s="25" t="s">
        <v>564</v>
      </c>
      <c r="AT303" s="25" t="s">
        <v>246</v>
      </c>
      <c r="AU303" s="25" t="s">
        <v>85</v>
      </c>
      <c r="AY303" s="25" t="s">
        <v>138</v>
      </c>
      <c r="BE303" s="216">
        <f>IF(N303="základní",J303,0)</f>
        <v>0</v>
      </c>
      <c r="BF303" s="216">
        <f>IF(N303="snížená",J303,0)</f>
        <v>0</v>
      </c>
      <c r="BG303" s="216">
        <f>IF(N303="zákl. přenesená",J303,0)</f>
        <v>0</v>
      </c>
      <c r="BH303" s="216">
        <f>IF(N303="sníž. přenesená",J303,0)</f>
        <v>0</v>
      </c>
      <c r="BI303" s="216">
        <f>IF(N303="nulová",J303,0)</f>
        <v>0</v>
      </c>
      <c r="BJ303" s="25" t="s">
        <v>83</v>
      </c>
      <c r="BK303" s="216">
        <f>ROUND(I303*H303,2)</f>
        <v>0</v>
      </c>
      <c r="BL303" s="25" t="s">
        <v>284</v>
      </c>
      <c r="BM303" s="25" t="s">
        <v>818</v>
      </c>
    </row>
    <row r="304" spans="2:65" s="1" customFormat="1" ht="54">
      <c r="B304" s="42"/>
      <c r="C304" s="64"/>
      <c r="D304" s="217" t="s">
        <v>361</v>
      </c>
      <c r="E304" s="64"/>
      <c r="F304" s="218" t="s">
        <v>819</v>
      </c>
      <c r="G304" s="64"/>
      <c r="H304" s="64"/>
      <c r="I304" s="173"/>
      <c r="J304" s="64"/>
      <c r="K304" s="64"/>
      <c r="L304" s="62"/>
      <c r="M304" s="219"/>
      <c r="N304" s="43"/>
      <c r="O304" s="43"/>
      <c r="P304" s="43"/>
      <c r="Q304" s="43"/>
      <c r="R304" s="43"/>
      <c r="S304" s="43"/>
      <c r="T304" s="79"/>
      <c r="AT304" s="25" t="s">
        <v>361</v>
      </c>
      <c r="AU304" s="25" t="s">
        <v>85</v>
      </c>
    </row>
    <row r="305" spans="2:65" s="11" customFormat="1" ht="29.85" customHeight="1">
      <c r="B305" s="188"/>
      <c r="C305" s="189"/>
      <c r="D305" s="202" t="s">
        <v>75</v>
      </c>
      <c r="E305" s="203" t="s">
        <v>192</v>
      </c>
      <c r="F305" s="203" t="s">
        <v>820</v>
      </c>
      <c r="G305" s="189"/>
      <c r="H305" s="189"/>
      <c r="I305" s="192"/>
      <c r="J305" s="204">
        <f>BK305</f>
        <v>0</v>
      </c>
      <c r="K305" s="189"/>
      <c r="L305" s="194"/>
      <c r="M305" s="195"/>
      <c r="N305" s="196"/>
      <c r="O305" s="196"/>
      <c r="P305" s="197">
        <f>SUM(P306:P316)</f>
        <v>0</v>
      </c>
      <c r="Q305" s="196"/>
      <c r="R305" s="197">
        <f>SUM(R306:R316)</f>
        <v>10.794330559999999</v>
      </c>
      <c r="S305" s="196"/>
      <c r="T305" s="198">
        <f>SUM(T306:T316)</f>
        <v>0</v>
      </c>
      <c r="AR305" s="199" t="s">
        <v>83</v>
      </c>
      <c r="AT305" s="200" t="s">
        <v>75</v>
      </c>
      <c r="AU305" s="200" t="s">
        <v>83</v>
      </c>
      <c r="AY305" s="199" t="s">
        <v>138</v>
      </c>
      <c r="BK305" s="201">
        <f>SUM(BK306:BK316)</f>
        <v>0</v>
      </c>
    </row>
    <row r="306" spans="2:65" s="1" customFormat="1" ht="31.5" customHeight="1">
      <c r="B306" s="42"/>
      <c r="C306" s="205" t="s">
        <v>152</v>
      </c>
      <c r="D306" s="205" t="s">
        <v>140</v>
      </c>
      <c r="E306" s="206" t="s">
        <v>821</v>
      </c>
      <c r="F306" s="207" t="s">
        <v>822</v>
      </c>
      <c r="G306" s="208" t="s">
        <v>187</v>
      </c>
      <c r="H306" s="209">
        <v>4.7839999999999998</v>
      </c>
      <c r="I306" s="210"/>
      <c r="J306" s="211">
        <f>ROUND(I306*H306,2)</f>
        <v>0</v>
      </c>
      <c r="K306" s="207" t="s">
        <v>144</v>
      </c>
      <c r="L306" s="62"/>
      <c r="M306" s="212" t="s">
        <v>23</v>
      </c>
      <c r="N306" s="213" t="s">
        <v>47</v>
      </c>
      <c r="O306" s="43"/>
      <c r="P306" s="214">
        <f>O306*H306</f>
        <v>0</v>
      </c>
      <c r="Q306" s="214">
        <v>2.2563399999999998</v>
      </c>
      <c r="R306" s="214">
        <f>Q306*H306</f>
        <v>10.794330559999999</v>
      </c>
      <c r="S306" s="214">
        <v>0</v>
      </c>
      <c r="T306" s="215">
        <f>S306*H306</f>
        <v>0</v>
      </c>
      <c r="AR306" s="25" t="s">
        <v>95</v>
      </c>
      <c r="AT306" s="25" t="s">
        <v>140</v>
      </c>
      <c r="AU306" s="25" t="s">
        <v>85</v>
      </c>
      <c r="AY306" s="25" t="s">
        <v>138</v>
      </c>
      <c r="BE306" s="216">
        <f>IF(N306="základní",J306,0)</f>
        <v>0</v>
      </c>
      <c r="BF306" s="216">
        <f>IF(N306="snížená",J306,0)</f>
        <v>0</v>
      </c>
      <c r="BG306" s="216">
        <f>IF(N306="zákl. přenesená",J306,0)</f>
        <v>0</v>
      </c>
      <c r="BH306" s="216">
        <f>IF(N306="sníž. přenesená",J306,0)</f>
        <v>0</v>
      </c>
      <c r="BI306" s="216">
        <f>IF(N306="nulová",J306,0)</f>
        <v>0</v>
      </c>
      <c r="BJ306" s="25" t="s">
        <v>83</v>
      </c>
      <c r="BK306" s="216">
        <f>ROUND(I306*H306,2)</f>
        <v>0</v>
      </c>
      <c r="BL306" s="25" t="s">
        <v>95</v>
      </c>
      <c r="BM306" s="25" t="s">
        <v>823</v>
      </c>
    </row>
    <row r="307" spans="2:65" s="1" customFormat="1" ht="175.5">
      <c r="B307" s="42"/>
      <c r="C307" s="64"/>
      <c r="D307" s="217" t="s">
        <v>146</v>
      </c>
      <c r="E307" s="64"/>
      <c r="F307" s="218" t="s">
        <v>824</v>
      </c>
      <c r="G307" s="64"/>
      <c r="H307" s="64"/>
      <c r="I307" s="173"/>
      <c r="J307" s="64"/>
      <c r="K307" s="64"/>
      <c r="L307" s="62"/>
      <c r="M307" s="219"/>
      <c r="N307" s="43"/>
      <c r="O307" s="43"/>
      <c r="P307" s="43"/>
      <c r="Q307" s="43"/>
      <c r="R307" s="43"/>
      <c r="S307" s="43"/>
      <c r="T307" s="79"/>
      <c r="AT307" s="25" t="s">
        <v>146</v>
      </c>
      <c r="AU307" s="25" t="s">
        <v>85</v>
      </c>
    </row>
    <row r="308" spans="2:65" s="12" customFormat="1" ht="13.5">
      <c r="B308" s="220"/>
      <c r="C308" s="221"/>
      <c r="D308" s="217" t="s">
        <v>148</v>
      </c>
      <c r="E308" s="222" t="s">
        <v>23</v>
      </c>
      <c r="F308" s="223" t="s">
        <v>825</v>
      </c>
      <c r="G308" s="221"/>
      <c r="H308" s="224" t="s">
        <v>23</v>
      </c>
      <c r="I308" s="225"/>
      <c r="J308" s="221"/>
      <c r="K308" s="221"/>
      <c r="L308" s="226"/>
      <c r="M308" s="227"/>
      <c r="N308" s="228"/>
      <c r="O308" s="228"/>
      <c r="P308" s="228"/>
      <c r="Q308" s="228"/>
      <c r="R308" s="228"/>
      <c r="S308" s="228"/>
      <c r="T308" s="229"/>
      <c r="AT308" s="230" t="s">
        <v>148</v>
      </c>
      <c r="AU308" s="230" t="s">
        <v>85</v>
      </c>
      <c r="AV308" s="12" t="s">
        <v>83</v>
      </c>
      <c r="AW308" s="12" t="s">
        <v>40</v>
      </c>
      <c r="AX308" s="12" t="s">
        <v>76</v>
      </c>
      <c r="AY308" s="230" t="s">
        <v>138</v>
      </c>
    </row>
    <row r="309" spans="2:65" s="12" customFormat="1" ht="13.5">
      <c r="B309" s="220"/>
      <c r="C309" s="221"/>
      <c r="D309" s="217" t="s">
        <v>148</v>
      </c>
      <c r="E309" s="222" t="s">
        <v>23</v>
      </c>
      <c r="F309" s="223" t="s">
        <v>671</v>
      </c>
      <c r="G309" s="221"/>
      <c r="H309" s="224" t="s">
        <v>23</v>
      </c>
      <c r="I309" s="225"/>
      <c r="J309" s="221"/>
      <c r="K309" s="221"/>
      <c r="L309" s="226"/>
      <c r="M309" s="227"/>
      <c r="N309" s="228"/>
      <c r="O309" s="228"/>
      <c r="P309" s="228"/>
      <c r="Q309" s="228"/>
      <c r="R309" s="228"/>
      <c r="S309" s="228"/>
      <c r="T309" s="229"/>
      <c r="AT309" s="230" t="s">
        <v>148</v>
      </c>
      <c r="AU309" s="230" t="s">
        <v>85</v>
      </c>
      <c r="AV309" s="12" t="s">
        <v>83</v>
      </c>
      <c r="AW309" s="12" t="s">
        <v>40</v>
      </c>
      <c r="AX309" s="12" t="s">
        <v>76</v>
      </c>
      <c r="AY309" s="230" t="s">
        <v>138</v>
      </c>
    </row>
    <row r="310" spans="2:65" s="13" customFormat="1" ht="13.5">
      <c r="B310" s="231"/>
      <c r="C310" s="232"/>
      <c r="D310" s="217" t="s">
        <v>148</v>
      </c>
      <c r="E310" s="243" t="s">
        <v>23</v>
      </c>
      <c r="F310" s="244" t="s">
        <v>723</v>
      </c>
      <c r="G310" s="232"/>
      <c r="H310" s="245">
        <v>1.4590000000000001</v>
      </c>
      <c r="I310" s="237"/>
      <c r="J310" s="232"/>
      <c r="K310" s="232"/>
      <c r="L310" s="238"/>
      <c r="M310" s="239"/>
      <c r="N310" s="240"/>
      <c r="O310" s="240"/>
      <c r="P310" s="240"/>
      <c r="Q310" s="240"/>
      <c r="R310" s="240"/>
      <c r="S310" s="240"/>
      <c r="T310" s="241"/>
      <c r="AT310" s="242" t="s">
        <v>148</v>
      </c>
      <c r="AU310" s="242" t="s">
        <v>85</v>
      </c>
      <c r="AV310" s="13" t="s">
        <v>85</v>
      </c>
      <c r="AW310" s="13" t="s">
        <v>40</v>
      </c>
      <c r="AX310" s="13" t="s">
        <v>76</v>
      </c>
      <c r="AY310" s="242" t="s">
        <v>138</v>
      </c>
    </row>
    <row r="311" spans="2:65" s="13" customFormat="1" ht="13.5">
      <c r="B311" s="231"/>
      <c r="C311" s="232"/>
      <c r="D311" s="217" t="s">
        <v>148</v>
      </c>
      <c r="E311" s="243" t="s">
        <v>23</v>
      </c>
      <c r="F311" s="244" t="s">
        <v>724</v>
      </c>
      <c r="G311" s="232"/>
      <c r="H311" s="245">
        <v>0.13700000000000001</v>
      </c>
      <c r="I311" s="237"/>
      <c r="J311" s="232"/>
      <c r="K311" s="232"/>
      <c r="L311" s="238"/>
      <c r="M311" s="239"/>
      <c r="N311" s="240"/>
      <c r="O311" s="240"/>
      <c r="P311" s="240"/>
      <c r="Q311" s="240"/>
      <c r="R311" s="240"/>
      <c r="S311" s="240"/>
      <c r="T311" s="241"/>
      <c r="AT311" s="242" t="s">
        <v>148</v>
      </c>
      <c r="AU311" s="242" t="s">
        <v>85</v>
      </c>
      <c r="AV311" s="13" t="s">
        <v>85</v>
      </c>
      <c r="AW311" s="13" t="s">
        <v>40</v>
      </c>
      <c r="AX311" s="13" t="s">
        <v>76</v>
      </c>
      <c r="AY311" s="242" t="s">
        <v>138</v>
      </c>
    </row>
    <row r="312" spans="2:65" s="13" customFormat="1" ht="13.5">
      <c r="B312" s="231"/>
      <c r="C312" s="232"/>
      <c r="D312" s="217" t="s">
        <v>148</v>
      </c>
      <c r="E312" s="243" t="s">
        <v>23</v>
      </c>
      <c r="F312" s="244" t="s">
        <v>725</v>
      </c>
      <c r="G312" s="232"/>
      <c r="H312" s="245">
        <v>0.29799999999999999</v>
      </c>
      <c r="I312" s="237"/>
      <c r="J312" s="232"/>
      <c r="K312" s="232"/>
      <c r="L312" s="238"/>
      <c r="M312" s="239"/>
      <c r="N312" s="240"/>
      <c r="O312" s="240"/>
      <c r="P312" s="240"/>
      <c r="Q312" s="240"/>
      <c r="R312" s="240"/>
      <c r="S312" s="240"/>
      <c r="T312" s="241"/>
      <c r="AT312" s="242" t="s">
        <v>148</v>
      </c>
      <c r="AU312" s="242" t="s">
        <v>85</v>
      </c>
      <c r="AV312" s="13" t="s">
        <v>85</v>
      </c>
      <c r="AW312" s="13" t="s">
        <v>40</v>
      </c>
      <c r="AX312" s="13" t="s">
        <v>76</v>
      </c>
      <c r="AY312" s="242" t="s">
        <v>138</v>
      </c>
    </row>
    <row r="313" spans="2:65" s="12" customFormat="1" ht="13.5">
      <c r="B313" s="220"/>
      <c r="C313" s="221"/>
      <c r="D313" s="217" t="s">
        <v>148</v>
      </c>
      <c r="E313" s="222" t="s">
        <v>23</v>
      </c>
      <c r="F313" s="223" t="s">
        <v>645</v>
      </c>
      <c r="G313" s="221"/>
      <c r="H313" s="224" t="s">
        <v>23</v>
      </c>
      <c r="I313" s="225"/>
      <c r="J313" s="221"/>
      <c r="K313" s="221"/>
      <c r="L313" s="226"/>
      <c r="M313" s="227"/>
      <c r="N313" s="228"/>
      <c r="O313" s="228"/>
      <c r="P313" s="228"/>
      <c r="Q313" s="228"/>
      <c r="R313" s="228"/>
      <c r="S313" s="228"/>
      <c r="T313" s="229"/>
      <c r="AT313" s="230" t="s">
        <v>148</v>
      </c>
      <c r="AU313" s="230" t="s">
        <v>85</v>
      </c>
      <c r="AV313" s="12" t="s">
        <v>83</v>
      </c>
      <c r="AW313" s="12" t="s">
        <v>40</v>
      </c>
      <c r="AX313" s="12" t="s">
        <v>76</v>
      </c>
      <c r="AY313" s="230" t="s">
        <v>138</v>
      </c>
    </row>
    <row r="314" spans="2:65" s="13" customFormat="1" ht="13.5">
      <c r="B314" s="231"/>
      <c r="C314" s="232"/>
      <c r="D314" s="217" t="s">
        <v>148</v>
      </c>
      <c r="E314" s="243" t="s">
        <v>23</v>
      </c>
      <c r="F314" s="244" t="s">
        <v>726</v>
      </c>
      <c r="G314" s="232"/>
      <c r="H314" s="245">
        <v>1.02</v>
      </c>
      <c r="I314" s="237"/>
      <c r="J314" s="232"/>
      <c r="K314" s="232"/>
      <c r="L314" s="238"/>
      <c r="M314" s="239"/>
      <c r="N314" s="240"/>
      <c r="O314" s="240"/>
      <c r="P314" s="240"/>
      <c r="Q314" s="240"/>
      <c r="R314" s="240"/>
      <c r="S314" s="240"/>
      <c r="T314" s="241"/>
      <c r="AT314" s="242" t="s">
        <v>148</v>
      </c>
      <c r="AU314" s="242" t="s">
        <v>85</v>
      </c>
      <c r="AV314" s="13" t="s">
        <v>85</v>
      </c>
      <c r="AW314" s="13" t="s">
        <v>40</v>
      </c>
      <c r="AX314" s="13" t="s">
        <v>76</v>
      </c>
      <c r="AY314" s="242" t="s">
        <v>138</v>
      </c>
    </row>
    <row r="315" spans="2:65" s="13" customFormat="1" ht="13.5">
      <c r="B315" s="231"/>
      <c r="C315" s="232"/>
      <c r="D315" s="217" t="s">
        <v>148</v>
      </c>
      <c r="E315" s="243" t="s">
        <v>23</v>
      </c>
      <c r="F315" s="244" t="s">
        <v>727</v>
      </c>
      <c r="G315" s="232"/>
      <c r="H315" s="245">
        <v>1.87</v>
      </c>
      <c r="I315" s="237"/>
      <c r="J315" s="232"/>
      <c r="K315" s="232"/>
      <c r="L315" s="238"/>
      <c r="M315" s="239"/>
      <c r="N315" s="240"/>
      <c r="O315" s="240"/>
      <c r="P315" s="240"/>
      <c r="Q315" s="240"/>
      <c r="R315" s="240"/>
      <c r="S315" s="240"/>
      <c r="T315" s="241"/>
      <c r="AT315" s="242" t="s">
        <v>148</v>
      </c>
      <c r="AU315" s="242" t="s">
        <v>85</v>
      </c>
      <c r="AV315" s="13" t="s">
        <v>85</v>
      </c>
      <c r="AW315" s="13" t="s">
        <v>40</v>
      </c>
      <c r="AX315" s="13" t="s">
        <v>76</v>
      </c>
      <c r="AY315" s="242" t="s">
        <v>138</v>
      </c>
    </row>
    <row r="316" spans="2:65" s="14" customFormat="1" ht="13.5">
      <c r="B316" s="246"/>
      <c r="C316" s="247"/>
      <c r="D316" s="217" t="s">
        <v>148</v>
      </c>
      <c r="E316" s="258" t="s">
        <v>23</v>
      </c>
      <c r="F316" s="259" t="s">
        <v>159</v>
      </c>
      <c r="G316" s="247"/>
      <c r="H316" s="260">
        <v>4.7839999999999998</v>
      </c>
      <c r="I316" s="251"/>
      <c r="J316" s="247"/>
      <c r="K316" s="247"/>
      <c r="L316" s="252"/>
      <c r="M316" s="253"/>
      <c r="N316" s="254"/>
      <c r="O316" s="254"/>
      <c r="P316" s="254"/>
      <c r="Q316" s="254"/>
      <c r="R316" s="254"/>
      <c r="S316" s="254"/>
      <c r="T316" s="255"/>
      <c r="AT316" s="256" t="s">
        <v>148</v>
      </c>
      <c r="AU316" s="256" t="s">
        <v>85</v>
      </c>
      <c r="AV316" s="14" t="s">
        <v>95</v>
      </c>
      <c r="AW316" s="14" t="s">
        <v>40</v>
      </c>
      <c r="AX316" s="14" t="s">
        <v>83</v>
      </c>
      <c r="AY316" s="256" t="s">
        <v>138</v>
      </c>
    </row>
    <row r="317" spans="2:65" s="11" customFormat="1" ht="29.85" customHeight="1">
      <c r="B317" s="188"/>
      <c r="C317" s="189"/>
      <c r="D317" s="202" t="s">
        <v>75</v>
      </c>
      <c r="E317" s="203" t="s">
        <v>215</v>
      </c>
      <c r="F317" s="203" t="s">
        <v>216</v>
      </c>
      <c r="G317" s="189"/>
      <c r="H317" s="189"/>
      <c r="I317" s="192"/>
      <c r="J317" s="204">
        <f>BK317</f>
        <v>0</v>
      </c>
      <c r="K317" s="189"/>
      <c r="L317" s="194"/>
      <c r="M317" s="195"/>
      <c r="N317" s="196"/>
      <c r="O317" s="196"/>
      <c r="P317" s="197">
        <f>SUM(P318:P364)</f>
        <v>0</v>
      </c>
      <c r="Q317" s="196"/>
      <c r="R317" s="197">
        <f>SUM(R318:R364)</f>
        <v>2.4975499999999998E-2</v>
      </c>
      <c r="S317" s="196"/>
      <c r="T317" s="198">
        <f>SUM(T318:T364)</f>
        <v>0</v>
      </c>
      <c r="AR317" s="199" t="s">
        <v>83</v>
      </c>
      <c r="AT317" s="200" t="s">
        <v>75</v>
      </c>
      <c r="AU317" s="200" t="s">
        <v>83</v>
      </c>
      <c r="AY317" s="199" t="s">
        <v>138</v>
      </c>
      <c r="BK317" s="201">
        <f>SUM(BK318:BK364)</f>
        <v>0</v>
      </c>
    </row>
    <row r="318" spans="2:65" s="1" customFormat="1" ht="31.5" customHeight="1">
      <c r="B318" s="42"/>
      <c r="C318" s="205" t="s">
        <v>826</v>
      </c>
      <c r="D318" s="205" t="s">
        <v>140</v>
      </c>
      <c r="E318" s="206" t="s">
        <v>827</v>
      </c>
      <c r="F318" s="207" t="s">
        <v>828</v>
      </c>
      <c r="G318" s="208" t="s">
        <v>155</v>
      </c>
      <c r="H318" s="209">
        <v>1.63</v>
      </c>
      <c r="I318" s="210"/>
      <c r="J318" s="211">
        <f>ROUND(I318*H318,2)</f>
        <v>0</v>
      </c>
      <c r="K318" s="207" t="s">
        <v>144</v>
      </c>
      <c r="L318" s="62"/>
      <c r="M318" s="212" t="s">
        <v>23</v>
      </c>
      <c r="N318" s="213" t="s">
        <v>47</v>
      </c>
      <c r="O318" s="43"/>
      <c r="P318" s="214">
        <f>O318*H318</f>
        <v>0</v>
      </c>
      <c r="Q318" s="214">
        <v>1.2099999999999999E-3</v>
      </c>
      <c r="R318" s="214">
        <f>Q318*H318</f>
        <v>1.9722999999999997E-3</v>
      </c>
      <c r="S318" s="214">
        <v>0</v>
      </c>
      <c r="T318" s="215">
        <f>S318*H318</f>
        <v>0</v>
      </c>
      <c r="AR318" s="25" t="s">
        <v>95</v>
      </c>
      <c r="AT318" s="25" t="s">
        <v>140</v>
      </c>
      <c r="AU318" s="25" t="s">
        <v>85</v>
      </c>
      <c r="AY318" s="25" t="s">
        <v>138</v>
      </c>
      <c r="BE318" s="216">
        <f>IF(N318="základní",J318,0)</f>
        <v>0</v>
      </c>
      <c r="BF318" s="216">
        <f>IF(N318="snížená",J318,0)</f>
        <v>0</v>
      </c>
      <c r="BG318" s="216">
        <f>IF(N318="zákl. přenesená",J318,0)</f>
        <v>0</v>
      </c>
      <c r="BH318" s="216">
        <f>IF(N318="sníž. přenesená",J318,0)</f>
        <v>0</v>
      </c>
      <c r="BI318" s="216">
        <f>IF(N318="nulová",J318,0)</f>
        <v>0</v>
      </c>
      <c r="BJ318" s="25" t="s">
        <v>83</v>
      </c>
      <c r="BK318" s="216">
        <f>ROUND(I318*H318,2)</f>
        <v>0</v>
      </c>
      <c r="BL318" s="25" t="s">
        <v>95</v>
      </c>
      <c r="BM318" s="25" t="s">
        <v>829</v>
      </c>
    </row>
    <row r="319" spans="2:65" s="13" customFormat="1" ht="13.5">
      <c r="B319" s="231"/>
      <c r="C319" s="232"/>
      <c r="D319" s="233" t="s">
        <v>148</v>
      </c>
      <c r="E319" s="234" t="s">
        <v>23</v>
      </c>
      <c r="F319" s="235" t="s">
        <v>830</v>
      </c>
      <c r="G319" s="232"/>
      <c r="H319" s="236">
        <v>1.63</v>
      </c>
      <c r="I319" s="237"/>
      <c r="J319" s="232"/>
      <c r="K319" s="232"/>
      <c r="L319" s="238"/>
      <c r="M319" s="239"/>
      <c r="N319" s="240"/>
      <c r="O319" s="240"/>
      <c r="P319" s="240"/>
      <c r="Q319" s="240"/>
      <c r="R319" s="240"/>
      <c r="S319" s="240"/>
      <c r="T319" s="241"/>
      <c r="AT319" s="242" t="s">
        <v>148</v>
      </c>
      <c r="AU319" s="242" t="s">
        <v>85</v>
      </c>
      <c r="AV319" s="13" t="s">
        <v>85</v>
      </c>
      <c r="AW319" s="13" t="s">
        <v>40</v>
      </c>
      <c r="AX319" s="13" t="s">
        <v>83</v>
      </c>
      <c r="AY319" s="242" t="s">
        <v>138</v>
      </c>
    </row>
    <row r="320" spans="2:65" s="1" customFormat="1" ht="31.5" customHeight="1">
      <c r="B320" s="42"/>
      <c r="C320" s="205" t="s">
        <v>494</v>
      </c>
      <c r="D320" s="205" t="s">
        <v>140</v>
      </c>
      <c r="E320" s="206" t="s">
        <v>831</v>
      </c>
      <c r="F320" s="207" t="s">
        <v>832</v>
      </c>
      <c r="G320" s="208" t="s">
        <v>155</v>
      </c>
      <c r="H320" s="209">
        <v>3.26</v>
      </c>
      <c r="I320" s="210"/>
      <c r="J320" s="211">
        <f>ROUND(I320*H320,2)</f>
        <v>0</v>
      </c>
      <c r="K320" s="207" t="s">
        <v>144</v>
      </c>
      <c r="L320" s="62"/>
      <c r="M320" s="212" t="s">
        <v>23</v>
      </c>
      <c r="N320" s="213" t="s">
        <v>47</v>
      </c>
      <c r="O320" s="43"/>
      <c r="P320" s="214">
        <f>O320*H320</f>
        <v>0</v>
      </c>
      <c r="Q320" s="214">
        <v>1.42E-3</v>
      </c>
      <c r="R320" s="214">
        <f>Q320*H320</f>
        <v>4.6292E-3</v>
      </c>
      <c r="S320" s="214">
        <v>0</v>
      </c>
      <c r="T320" s="215">
        <f>S320*H320</f>
        <v>0</v>
      </c>
      <c r="AR320" s="25" t="s">
        <v>95</v>
      </c>
      <c r="AT320" s="25" t="s">
        <v>140</v>
      </c>
      <c r="AU320" s="25" t="s">
        <v>85</v>
      </c>
      <c r="AY320" s="25" t="s">
        <v>138</v>
      </c>
      <c r="BE320" s="216">
        <f>IF(N320="základní",J320,0)</f>
        <v>0</v>
      </c>
      <c r="BF320" s="216">
        <f>IF(N320="snížená",J320,0)</f>
        <v>0</v>
      </c>
      <c r="BG320" s="216">
        <f>IF(N320="zákl. přenesená",J320,0)</f>
        <v>0</v>
      </c>
      <c r="BH320" s="216">
        <f>IF(N320="sníž. přenesená",J320,0)</f>
        <v>0</v>
      </c>
      <c r="BI320" s="216">
        <f>IF(N320="nulová",J320,0)</f>
        <v>0</v>
      </c>
      <c r="BJ320" s="25" t="s">
        <v>83</v>
      </c>
      <c r="BK320" s="216">
        <f>ROUND(I320*H320,2)</f>
        <v>0</v>
      </c>
      <c r="BL320" s="25" t="s">
        <v>95</v>
      </c>
      <c r="BM320" s="25" t="s">
        <v>833</v>
      </c>
    </row>
    <row r="321" spans="2:65" s="1" customFormat="1" ht="40.5">
      <c r="B321" s="42"/>
      <c r="C321" s="64"/>
      <c r="D321" s="217" t="s">
        <v>146</v>
      </c>
      <c r="E321" s="64"/>
      <c r="F321" s="218" t="s">
        <v>834</v>
      </c>
      <c r="G321" s="64"/>
      <c r="H321" s="64"/>
      <c r="I321" s="173"/>
      <c r="J321" s="64"/>
      <c r="K321" s="64"/>
      <c r="L321" s="62"/>
      <c r="M321" s="219"/>
      <c r="N321" s="43"/>
      <c r="O321" s="43"/>
      <c r="P321" s="43"/>
      <c r="Q321" s="43"/>
      <c r="R321" s="43"/>
      <c r="S321" s="43"/>
      <c r="T321" s="79"/>
      <c r="AT321" s="25" t="s">
        <v>146</v>
      </c>
      <c r="AU321" s="25" t="s">
        <v>85</v>
      </c>
    </row>
    <row r="322" spans="2:65" s="12" customFormat="1" ht="13.5">
      <c r="B322" s="220"/>
      <c r="C322" s="221"/>
      <c r="D322" s="217" t="s">
        <v>148</v>
      </c>
      <c r="E322" s="222" t="s">
        <v>23</v>
      </c>
      <c r="F322" s="223" t="s">
        <v>835</v>
      </c>
      <c r="G322" s="221"/>
      <c r="H322" s="224" t="s">
        <v>23</v>
      </c>
      <c r="I322" s="225"/>
      <c r="J322" s="221"/>
      <c r="K322" s="221"/>
      <c r="L322" s="226"/>
      <c r="M322" s="227"/>
      <c r="N322" s="228"/>
      <c r="O322" s="228"/>
      <c r="P322" s="228"/>
      <c r="Q322" s="228"/>
      <c r="R322" s="228"/>
      <c r="S322" s="228"/>
      <c r="T322" s="229"/>
      <c r="AT322" s="230" t="s">
        <v>148</v>
      </c>
      <c r="AU322" s="230" t="s">
        <v>85</v>
      </c>
      <c r="AV322" s="12" t="s">
        <v>83</v>
      </c>
      <c r="AW322" s="12" t="s">
        <v>40</v>
      </c>
      <c r="AX322" s="12" t="s">
        <v>76</v>
      </c>
      <c r="AY322" s="230" t="s">
        <v>138</v>
      </c>
    </row>
    <row r="323" spans="2:65" s="13" customFormat="1" ht="13.5">
      <c r="B323" s="231"/>
      <c r="C323" s="232"/>
      <c r="D323" s="217" t="s">
        <v>148</v>
      </c>
      <c r="E323" s="243" t="s">
        <v>23</v>
      </c>
      <c r="F323" s="244" t="s">
        <v>836</v>
      </c>
      <c r="G323" s="232"/>
      <c r="H323" s="245">
        <v>3.26</v>
      </c>
      <c r="I323" s="237"/>
      <c r="J323" s="232"/>
      <c r="K323" s="232"/>
      <c r="L323" s="238"/>
      <c r="M323" s="239"/>
      <c r="N323" s="240"/>
      <c r="O323" s="240"/>
      <c r="P323" s="240"/>
      <c r="Q323" s="240"/>
      <c r="R323" s="240"/>
      <c r="S323" s="240"/>
      <c r="T323" s="241"/>
      <c r="AT323" s="242" t="s">
        <v>148</v>
      </c>
      <c r="AU323" s="242" t="s">
        <v>85</v>
      </c>
      <c r="AV323" s="13" t="s">
        <v>85</v>
      </c>
      <c r="AW323" s="13" t="s">
        <v>40</v>
      </c>
      <c r="AX323" s="13" t="s">
        <v>76</v>
      </c>
      <c r="AY323" s="242" t="s">
        <v>138</v>
      </c>
    </row>
    <row r="324" spans="2:65" s="14" customFormat="1" ht="13.5">
      <c r="B324" s="246"/>
      <c r="C324" s="247"/>
      <c r="D324" s="233" t="s">
        <v>148</v>
      </c>
      <c r="E324" s="248" t="s">
        <v>23</v>
      </c>
      <c r="F324" s="249" t="s">
        <v>159</v>
      </c>
      <c r="G324" s="247"/>
      <c r="H324" s="250">
        <v>3.26</v>
      </c>
      <c r="I324" s="251"/>
      <c r="J324" s="247"/>
      <c r="K324" s="247"/>
      <c r="L324" s="252"/>
      <c r="M324" s="253"/>
      <c r="N324" s="254"/>
      <c r="O324" s="254"/>
      <c r="P324" s="254"/>
      <c r="Q324" s="254"/>
      <c r="R324" s="254"/>
      <c r="S324" s="254"/>
      <c r="T324" s="255"/>
      <c r="AT324" s="256" t="s">
        <v>148</v>
      </c>
      <c r="AU324" s="256" t="s">
        <v>85</v>
      </c>
      <c r="AV324" s="14" t="s">
        <v>95</v>
      </c>
      <c r="AW324" s="14" t="s">
        <v>40</v>
      </c>
      <c r="AX324" s="14" t="s">
        <v>83</v>
      </c>
      <c r="AY324" s="256" t="s">
        <v>138</v>
      </c>
    </row>
    <row r="325" spans="2:65" s="1" customFormat="1" ht="31.5" customHeight="1">
      <c r="B325" s="42"/>
      <c r="C325" s="205" t="s">
        <v>460</v>
      </c>
      <c r="D325" s="205" t="s">
        <v>140</v>
      </c>
      <c r="E325" s="206" t="s">
        <v>837</v>
      </c>
      <c r="F325" s="207" t="s">
        <v>838</v>
      </c>
      <c r="G325" s="208" t="s">
        <v>220</v>
      </c>
      <c r="H325" s="209">
        <v>2.9</v>
      </c>
      <c r="I325" s="210"/>
      <c r="J325" s="211">
        <f>ROUND(I325*H325,2)</f>
        <v>0</v>
      </c>
      <c r="K325" s="207" t="s">
        <v>144</v>
      </c>
      <c r="L325" s="62"/>
      <c r="M325" s="212" t="s">
        <v>23</v>
      </c>
      <c r="N325" s="213" t="s">
        <v>47</v>
      </c>
      <c r="O325" s="43"/>
      <c r="P325" s="214">
        <f>O325*H325</f>
        <v>0</v>
      </c>
      <c r="Q325" s="214">
        <v>1.2600000000000001E-3</v>
      </c>
      <c r="R325" s="214">
        <f>Q325*H325</f>
        <v>3.6540000000000001E-3</v>
      </c>
      <c r="S325" s="214">
        <v>0</v>
      </c>
      <c r="T325" s="215">
        <f>S325*H325</f>
        <v>0</v>
      </c>
      <c r="AR325" s="25" t="s">
        <v>95</v>
      </c>
      <c r="AT325" s="25" t="s">
        <v>140</v>
      </c>
      <c r="AU325" s="25" t="s">
        <v>85</v>
      </c>
      <c r="AY325" s="25" t="s">
        <v>138</v>
      </c>
      <c r="BE325" s="216">
        <f>IF(N325="základní",J325,0)</f>
        <v>0</v>
      </c>
      <c r="BF325" s="216">
        <f>IF(N325="snížená",J325,0)</f>
        <v>0</v>
      </c>
      <c r="BG325" s="216">
        <f>IF(N325="zákl. přenesená",J325,0)</f>
        <v>0</v>
      </c>
      <c r="BH325" s="216">
        <f>IF(N325="sníž. přenesená",J325,0)</f>
        <v>0</v>
      </c>
      <c r="BI325" s="216">
        <f>IF(N325="nulová",J325,0)</f>
        <v>0</v>
      </c>
      <c r="BJ325" s="25" t="s">
        <v>83</v>
      </c>
      <c r="BK325" s="216">
        <f>ROUND(I325*H325,2)</f>
        <v>0</v>
      </c>
      <c r="BL325" s="25" t="s">
        <v>95</v>
      </c>
      <c r="BM325" s="25" t="s">
        <v>839</v>
      </c>
    </row>
    <row r="326" spans="2:65" s="1" customFormat="1" ht="108">
      <c r="B326" s="42"/>
      <c r="C326" s="64"/>
      <c r="D326" s="217" t="s">
        <v>146</v>
      </c>
      <c r="E326" s="64"/>
      <c r="F326" s="218" t="s">
        <v>840</v>
      </c>
      <c r="G326" s="64"/>
      <c r="H326" s="64"/>
      <c r="I326" s="173"/>
      <c r="J326" s="64"/>
      <c r="K326" s="64"/>
      <c r="L326" s="62"/>
      <c r="M326" s="219"/>
      <c r="N326" s="43"/>
      <c r="O326" s="43"/>
      <c r="P326" s="43"/>
      <c r="Q326" s="43"/>
      <c r="R326" s="43"/>
      <c r="S326" s="43"/>
      <c r="T326" s="79"/>
      <c r="AT326" s="25" t="s">
        <v>146</v>
      </c>
      <c r="AU326" s="25" t="s">
        <v>85</v>
      </c>
    </row>
    <row r="327" spans="2:65" s="13" customFormat="1" ht="13.5">
      <c r="B327" s="231"/>
      <c r="C327" s="232"/>
      <c r="D327" s="233" t="s">
        <v>148</v>
      </c>
      <c r="E327" s="234" t="s">
        <v>23</v>
      </c>
      <c r="F327" s="235" t="s">
        <v>841</v>
      </c>
      <c r="G327" s="232"/>
      <c r="H327" s="236">
        <v>2.9</v>
      </c>
      <c r="I327" s="237"/>
      <c r="J327" s="232"/>
      <c r="K327" s="232"/>
      <c r="L327" s="238"/>
      <c r="M327" s="239"/>
      <c r="N327" s="240"/>
      <c r="O327" s="240"/>
      <c r="P327" s="240"/>
      <c r="Q327" s="240"/>
      <c r="R327" s="240"/>
      <c r="S327" s="240"/>
      <c r="T327" s="241"/>
      <c r="AT327" s="242" t="s">
        <v>148</v>
      </c>
      <c r="AU327" s="242" t="s">
        <v>85</v>
      </c>
      <c r="AV327" s="13" t="s">
        <v>85</v>
      </c>
      <c r="AW327" s="13" t="s">
        <v>40</v>
      </c>
      <c r="AX327" s="13" t="s">
        <v>83</v>
      </c>
      <c r="AY327" s="242" t="s">
        <v>138</v>
      </c>
    </row>
    <row r="328" spans="2:65" s="1" customFormat="1" ht="44.25" customHeight="1">
      <c r="B328" s="42"/>
      <c r="C328" s="205" t="s">
        <v>421</v>
      </c>
      <c r="D328" s="205" t="s">
        <v>140</v>
      </c>
      <c r="E328" s="206" t="s">
        <v>842</v>
      </c>
      <c r="F328" s="207" t="s">
        <v>843</v>
      </c>
      <c r="G328" s="208" t="s">
        <v>409</v>
      </c>
      <c r="H328" s="209">
        <v>48</v>
      </c>
      <c r="I328" s="210"/>
      <c r="J328" s="211">
        <f>ROUND(I328*H328,2)</f>
        <v>0</v>
      </c>
      <c r="K328" s="207" t="s">
        <v>144</v>
      </c>
      <c r="L328" s="62"/>
      <c r="M328" s="212" t="s">
        <v>23</v>
      </c>
      <c r="N328" s="213" t="s">
        <v>47</v>
      </c>
      <c r="O328" s="43"/>
      <c r="P328" s="214">
        <f>O328*H328</f>
        <v>0</v>
      </c>
      <c r="Q328" s="214">
        <v>1.4999999999999999E-4</v>
      </c>
      <c r="R328" s="214">
        <f>Q328*H328</f>
        <v>7.1999999999999998E-3</v>
      </c>
      <c r="S328" s="214">
        <v>0</v>
      </c>
      <c r="T328" s="215">
        <f>S328*H328</f>
        <v>0</v>
      </c>
      <c r="AR328" s="25" t="s">
        <v>95</v>
      </c>
      <c r="AT328" s="25" t="s">
        <v>140</v>
      </c>
      <c r="AU328" s="25" t="s">
        <v>85</v>
      </c>
      <c r="AY328" s="25" t="s">
        <v>138</v>
      </c>
      <c r="BE328" s="216">
        <f>IF(N328="základní",J328,0)</f>
        <v>0</v>
      </c>
      <c r="BF328" s="216">
        <f>IF(N328="snížená",J328,0)</f>
        <v>0</v>
      </c>
      <c r="BG328" s="216">
        <f>IF(N328="zákl. přenesená",J328,0)</f>
        <v>0</v>
      </c>
      <c r="BH328" s="216">
        <f>IF(N328="sníž. přenesená",J328,0)</f>
        <v>0</v>
      </c>
      <c r="BI328" s="216">
        <f>IF(N328="nulová",J328,0)</f>
        <v>0</v>
      </c>
      <c r="BJ328" s="25" t="s">
        <v>83</v>
      </c>
      <c r="BK328" s="216">
        <f>ROUND(I328*H328,2)</f>
        <v>0</v>
      </c>
      <c r="BL328" s="25" t="s">
        <v>95</v>
      </c>
      <c r="BM328" s="25" t="s">
        <v>844</v>
      </c>
    </row>
    <row r="329" spans="2:65" s="1" customFormat="1" ht="81">
      <c r="B329" s="42"/>
      <c r="C329" s="64"/>
      <c r="D329" s="217" t="s">
        <v>146</v>
      </c>
      <c r="E329" s="64"/>
      <c r="F329" s="218" t="s">
        <v>845</v>
      </c>
      <c r="G329" s="64"/>
      <c r="H329" s="64"/>
      <c r="I329" s="173"/>
      <c r="J329" s="64"/>
      <c r="K329" s="64"/>
      <c r="L329" s="62"/>
      <c r="M329" s="219"/>
      <c r="N329" s="43"/>
      <c r="O329" s="43"/>
      <c r="P329" s="43"/>
      <c r="Q329" s="43"/>
      <c r="R329" s="43"/>
      <c r="S329" s="43"/>
      <c r="T329" s="79"/>
      <c r="AT329" s="25" t="s">
        <v>146</v>
      </c>
      <c r="AU329" s="25" t="s">
        <v>85</v>
      </c>
    </row>
    <row r="330" spans="2:65" s="12" customFormat="1" ht="13.5">
      <c r="B330" s="220"/>
      <c r="C330" s="221"/>
      <c r="D330" s="217" t="s">
        <v>148</v>
      </c>
      <c r="E330" s="222" t="s">
        <v>23</v>
      </c>
      <c r="F330" s="223" t="s">
        <v>846</v>
      </c>
      <c r="G330" s="221"/>
      <c r="H330" s="224" t="s">
        <v>23</v>
      </c>
      <c r="I330" s="225"/>
      <c r="J330" s="221"/>
      <c r="K330" s="221"/>
      <c r="L330" s="226"/>
      <c r="M330" s="227"/>
      <c r="N330" s="228"/>
      <c r="O330" s="228"/>
      <c r="P330" s="228"/>
      <c r="Q330" s="228"/>
      <c r="R330" s="228"/>
      <c r="S330" s="228"/>
      <c r="T330" s="229"/>
      <c r="AT330" s="230" t="s">
        <v>148</v>
      </c>
      <c r="AU330" s="230" t="s">
        <v>85</v>
      </c>
      <c r="AV330" s="12" t="s">
        <v>83</v>
      </c>
      <c r="AW330" s="12" t="s">
        <v>40</v>
      </c>
      <c r="AX330" s="12" t="s">
        <v>76</v>
      </c>
      <c r="AY330" s="230" t="s">
        <v>138</v>
      </c>
    </row>
    <row r="331" spans="2:65" s="13" customFormat="1" ht="13.5">
      <c r="B331" s="231"/>
      <c r="C331" s="232"/>
      <c r="D331" s="217" t="s">
        <v>148</v>
      </c>
      <c r="E331" s="243" t="s">
        <v>23</v>
      </c>
      <c r="F331" s="244" t="s">
        <v>847</v>
      </c>
      <c r="G331" s="232"/>
      <c r="H331" s="245">
        <v>8</v>
      </c>
      <c r="I331" s="237"/>
      <c r="J331" s="232"/>
      <c r="K331" s="232"/>
      <c r="L331" s="238"/>
      <c r="M331" s="239"/>
      <c r="N331" s="240"/>
      <c r="O331" s="240"/>
      <c r="P331" s="240"/>
      <c r="Q331" s="240"/>
      <c r="R331" s="240"/>
      <c r="S331" s="240"/>
      <c r="T331" s="241"/>
      <c r="AT331" s="242" t="s">
        <v>148</v>
      </c>
      <c r="AU331" s="242" t="s">
        <v>85</v>
      </c>
      <c r="AV331" s="13" t="s">
        <v>85</v>
      </c>
      <c r="AW331" s="13" t="s">
        <v>40</v>
      </c>
      <c r="AX331" s="13" t="s">
        <v>76</v>
      </c>
      <c r="AY331" s="242" t="s">
        <v>138</v>
      </c>
    </row>
    <row r="332" spans="2:65" s="12" customFormat="1" ht="13.5">
      <c r="B332" s="220"/>
      <c r="C332" s="221"/>
      <c r="D332" s="217" t="s">
        <v>148</v>
      </c>
      <c r="E332" s="222" t="s">
        <v>23</v>
      </c>
      <c r="F332" s="223" t="s">
        <v>848</v>
      </c>
      <c r="G332" s="221"/>
      <c r="H332" s="224" t="s">
        <v>23</v>
      </c>
      <c r="I332" s="225"/>
      <c r="J332" s="221"/>
      <c r="K332" s="221"/>
      <c r="L332" s="226"/>
      <c r="M332" s="227"/>
      <c r="N332" s="228"/>
      <c r="O332" s="228"/>
      <c r="P332" s="228"/>
      <c r="Q332" s="228"/>
      <c r="R332" s="228"/>
      <c r="S332" s="228"/>
      <c r="T332" s="229"/>
      <c r="AT332" s="230" t="s">
        <v>148</v>
      </c>
      <c r="AU332" s="230" t="s">
        <v>85</v>
      </c>
      <c r="AV332" s="12" t="s">
        <v>83</v>
      </c>
      <c r="AW332" s="12" t="s">
        <v>40</v>
      </c>
      <c r="AX332" s="12" t="s">
        <v>76</v>
      </c>
      <c r="AY332" s="230" t="s">
        <v>138</v>
      </c>
    </row>
    <row r="333" spans="2:65" s="13" customFormat="1" ht="13.5">
      <c r="B333" s="231"/>
      <c r="C333" s="232"/>
      <c r="D333" s="217" t="s">
        <v>148</v>
      </c>
      <c r="E333" s="243" t="s">
        <v>23</v>
      </c>
      <c r="F333" s="244" t="s">
        <v>849</v>
      </c>
      <c r="G333" s="232"/>
      <c r="H333" s="245">
        <v>32</v>
      </c>
      <c r="I333" s="237"/>
      <c r="J333" s="232"/>
      <c r="K333" s="232"/>
      <c r="L333" s="238"/>
      <c r="M333" s="239"/>
      <c r="N333" s="240"/>
      <c r="O333" s="240"/>
      <c r="P333" s="240"/>
      <c r="Q333" s="240"/>
      <c r="R333" s="240"/>
      <c r="S333" s="240"/>
      <c r="T333" s="241"/>
      <c r="AT333" s="242" t="s">
        <v>148</v>
      </c>
      <c r="AU333" s="242" t="s">
        <v>85</v>
      </c>
      <c r="AV333" s="13" t="s">
        <v>85</v>
      </c>
      <c r="AW333" s="13" t="s">
        <v>40</v>
      </c>
      <c r="AX333" s="13" t="s">
        <v>76</v>
      </c>
      <c r="AY333" s="242" t="s">
        <v>138</v>
      </c>
    </row>
    <row r="334" spans="2:65" s="12" customFormat="1" ht="13.5">
      <c r="B334" s="220"/>
      <c r="C334" s="221"/>
      <c r="D334" s="217" t="s">
        <v>148</v>
      </c>
      <c r="E334" s="222" t="s">
        <v>23</v>
      </c>
      <c r="F334" s="223" t="s">
        <v>850</v>
      </c>
      <c r="G334" s="221"/>
      <c r="H334" s="224" t="s">
        <v>23</v>
      </c>
      <c r="I334" s="225"/>
      <c r="J334" s="221"/>
      <c r="K334" s="221"/>
      <c r="L334" s="226"/>
      <c r="M334" s="227"/>
      <c r="N334" s="228"/>
      <c r="O334" s="228"/>
      <c r="P334" s="228"/>
      <c r="Q334" s="228"/>
      <c r="R334" s="228"/>
      <c r="S334" s="228"/>
      <c r="T334" s="229"/>
      <c r="AT334" s="230" t="s">
        <v>148</v>
      </c>
      <c r="AU334" s="230" t="s">
        <v>85</v>
      </c>
      <c r="AV334" s="12" t="s">
        <v>83</v>
      </c>
      <c r="AW334" s="12" t="s">
        <v>40</v>
      </c>
      <c r="AX334" s="12" t="s">
        <v>76</v>
      </c>
      <c r="AY334" s="230" t="s">
        <v>138</v>
      </c>
    </row>
    <row r="335" spans="2:65" s="13" customFormat="1" ht="13.5">
      <c r="B335" s="231"/>
      <c r="C335" s="232"/>
      <c r="D335" s="217" t="s">
        <v>148</v>
      </c>
      <c r="E335" s="243" t="s">
        <v>23</v>
      </c>
      <c r="F335" s="244" t="s">
        <v>851</v>
      </c>
      <c r="G335" s="232"/>
      <c r="H335" s="245">
        <v>8</v>
      </c>
      <c r="I335" s="237"/>
      <c r="J335" s="232"/>
      <c r="K335" s="232"/>
      <c r="L335" s="238"/>
      <c r="M335" s="239"/>
      <c r="N335" s="240"/>
      <c r="O335" s="240"/>
      <c r="P335" s="240"/>
      <c r="Q335" s="240"/>
      <c r="R335" s="240"/>
      <c r="S335" s="240"/>
      <c r="T335" s="241"/>
      <c r="AT335" s="242" t="s">
        <v>148</v>
      </c>
      <c r="AU335" s="242" t="s">
        <v>85</v>
      </c>
      <c r="AV335" s="13" t="s">
        <v>85</v>
      </c>
      <c r="AW335" s="13" t="s">
        <v>40</v>
      </c>
      <c r="AX335" s="13" t="s">
        <v>76</v>
      </c>
      <c r="AY335" s="242" t="s">
        <v>138</v>
      </c>
    </row>
    <row r="336" spans="2:65" s="14" customFormat="1" ht="13.5">
      <c r="B336" s="246"/>
      <c r="C336" s="247"/>
      <c r="D336" s="233" t="s">
        <v>148</v>
      </c>
      <c r="E336" s="248" t="s">
        <v>23</v>
      </c>
      <c r="F336" s="249" t="s">
        <v>159</v>
      </c>
      <c r="G336" s="247"/>
      <c r="H336" s="250">
        <v>48</v>
      </c>
      <c r="I336" s="251"/>
      <c r="J336" s="247"/>
      <c r="K336" s="247"/>
      <c r="L336" s="252"/>
      <c r="M336" s="253"/>
      <c r="N336" s="254"/>
      <c r="O336" s="254"/>
      <c r="P336" s="254"/>
      <c r="Q336" s="254"/>
      <c r="R336" s="254"/>
      <c r="S336" s="254"/>
      <c r="T336" s="255"/>
      <c r="AT336" s="256" t="s">
        <v>148</v>
      </c>
      <c r="AU336" s="256" t="s">
        <v>85</v>
      </c>
      <c r="AV336" s="14" t="s">
        <v>95</v>
      </c>
      <c r="AW336" s="14" t="s">
        <v>40</v>
      </c>
      <c r="AX336" s="14" t="s">
        <v>83</v>
      </c>
      <c r="AY336" s="256" t="s">
        <v>138</v>
      </c>
    </row>
    <row r="337" spans="2:65" s="1" customFormat="1" ht="44.25" customHeight="1">
      <c r="B337" s="42"/>
      <c r="C337" s="205" t="s">
        <v>425</v>
      </c>
      <c r="D337" s="205" t="s">
        <v>140</v>
      </c>
      <c r="E337" s="206" t="s">
        <v>852</v>
      </c>
      <c r="F337" s="207" t="s">
        <v>853</v>
      </c>
      <c r="G337" s="208" t="s">
        <v>409</v>
      </c>
      <c r="H337" s="209">
        <v>4</v>
      </c>
      <c r="I337" s="210"/>
      <c r="J337" s="211">
        <f>ROUND(I337*H337,2)</f>
        <v>0</v>
      </c>
      <c r="K337" s="207" t="s">
        <v>144</v>
      </c>
      <c r="L337" s="62"/>
      <c r="M337" s="212" t="s">
        <v>23</v>
      </c>
      <c r="N337" s="213" t="s">
        <v>47</v>
      </c>
      <c r="O337" s="43"/>
      <c r="P337" s="214">
        <f>O337*H337</f>
        <v>0</v>
      </c>
      <c r="Q337" s="214">
        <v>4.4000000000000002E-4</v>
      </c>
      <c r="R337" s="214">
        <f>Q337*H337</f>
        <v>1.7600000000000001E-3</v>
      </c>
      <c r="S337" s="214">
        <v>0</v>
      </c>
      <c r="T337" s="215">
        <f>S337*H337</f>
        <v>0</v>
      </c>
      <c r="AR337" s="25" t="s">
        <v>95</v>
      </c>
      <c r="AT337" s="25" t="s">
        <v>140</v>
      </c>
      <c r="AU337" s="25" t="s">
        <v>85</v>
      </c>
      <c r="AY337" s="25" t="s">
        <v>138</v>
      </c>
      <c r="BE337" s="216">
        <f>IF(N337="základní",J337,0)</f>
        <v>0</v>
      </c>
      <c r="BF337" s="216">
        <f>IF(N337="snížená",J337,0)</f>
        <v>0</v>
      </c>
      <c r="BG337" s="216">
        <f>IF(N337="zákl. přenesená",J337,0)</f>
        <v>0</v>
      </c>
      <c r="BH337" s="216">
        <f>IF(N337="sníž. přenesená",J337,0)</f>
        <v>0</v>
      </c>
      <c r="BI337" s="216">
        <f>IF(N337="nulová",J337,0)</f>
        <v>0</v>
      </c>
      <c r="BJ337" s="25" t="s">
        <v>83</v>
      </c>
      <c r="BK337" s="216">
        <f>ROUND(I337*H337,2)</f>
        <v>0</v>
      </c>
      <c r="BL337" s="25" t="s">
        <v>95</v>
      </c>
      <c r="BM337" s="25" t="s">
        <v>854</v>
      </c>
    </row>
    <row r="338" spans="2:65" s="1" customFormat="1" ht="81">
      <c r="B338" s="42"/>
      <c r="C338" s="64"/>
      <c r="D338" s="217" t="s">
        <v>146</v>
      </c>
      <c r="E338" s="64"/>
      <c r="F338" s="218" t="s">
        <v>845</v>
      </c>
      <c r="G338" s="64"/>
      <c r="H338" s="64"/>
      <c r="I338" s="173"/>
      <c r="J338" s="64"/>
      <c r="K338" s="64"/>
      <c r="L338" s="62"/>
      <c r="M338" s="219"/>
      <c r="N338" s="43"/>
      <c r="O338" s="43"/>
      <c r="P338" s="43"/>
      <c r="Q338" s="43"/>
      <c r="R338" s="43"/>
      <c r="S338" s="43"/>
      <c r="T338" s="79"/>
      <c r="AT338" s="25" t="s">
        <v>146</v>
      </c>
      <c r="AU338" s="25" t="s">
        <v>85</v>
      </c>
    </row>
    <row r="339" spans="2:65" s="12" customFormat="1" ht="13.5">
      <c r="B339" s="220"/>
      <c r="C339" s="221"/>
      <c r="D339" s="217" t="s">
        <v>148</v>
      </c>
      <c r="E339" s="222" t="s">
        <v>23</v>
      </c>
      <c r="F339" s="223" t="s">
        <v>855</v>
      </c>
      <c r="G339" s="221"/>
      <c r="H339" s="224" t="s">
        <v>23</v>
      </c>
      <c r="I339" s="225"/>
      <c r="J339" s="221"/>
      <c r="K339" s="221"/>
      <c r="L339" s="226"/>
      <c r="M339" s="227"/>
      <c r="N339" s="228"/>
      <c r="O339" s="228"/>
      <c r="P339" s="228"/>
      <c r="Q339" s="228"/>
      <c r="R339" s="228"/>
      <c r="S339" s="228"/>
      <c r="T339" s="229"/>
      <c r="AT339" s="230" t="s">
        <v>148</v>
      </c>
      <c r="AU339" s="230" t="s">
        <v>85</v>
      </c>
      <c r="AV339" s="12" t="s">
        <v>83</v>
      </c>
      <c r="AW339" s="12" t="s">
        <v>40</v>
      </c>
      <c r="AX339" s="12" t="s">
        <v>76</v>
      </c>
      <c r="AY339" s="230" t="s">
        <v>138</v>
      </c>
    </row>
    <row r="340" spans="2:65" s="13" customFormat="1" ht="13.5">
      <c r="B340" s="231"/>
      <c r="C340" s="232"/>
      <c r="D340" s="217" t="s">
        <v>148</v>
      </c>
      <c r="E340" s="243" t="s">
        <v>23</v>
      </c>
      <c r="F340" s="244" t="s">
        <v>856</v>
      </c>
      <c r="G340" s="232"/>
      <c r="H340" s="245">
        <v>4</v>
      </c>
      <c r="I340" s="237"/>
      <c r="J340" s="232"/>
      <c r="K340" s="232"/>
      <c r="L340" s="238"/>
      <c r="M340" s="239"/>
      <c r="N340" s="240"/>
      <c r="O340" s="240"/>
      <c r="P340" s="240"/>
      <c r="Q340" s="240"/>
      <c r="R340" s="240"/>
      <c r="S340" s="240"/>
      <c r="T340" s="241"/>
      <c r="AT340" s="242" t="s">
        <v>148</v>
      </c>
      <c r="AU340" s="242" t="s">
        <v>85</v>
      </c>
      <c r="AV340" s="13" t="s">
        <v>85</v>
      </c>
      <c r="AW340" s="13" t="s">
        <v>40</v>
      </c>
      <c r="AX340" s="13" t="s">
        <v>76</v>
      </c>
      <c r="AY340" s="242" t="s">
        <v>138</v>
      </c>
    </row>
    <row r="341" spans="2:65" s="12" customFormat="1" ht="13.5">
      <c r="B341" s="220"/>
      <c r="C341" s="221"/>
      <c r="D341" s="217" t="s">
        <v>148</v>
      </c>
      <c r="E341" s="222" t="s">
        <v>23</v>
      </c>
      <c r="F341" s="223" t="s">
        <v>857</v>
      </c>
      <c r="G341" s="221"/>
      <c r="H341" s="224" t="s">
        <v>23</v>
      </c>
      <c r="I341" s="225"/>
      <c r="J341" s="221"/>
      <c r="K341" s="221"/>
      <c r="L341" s="226"/>
      <c r="M341" s="227"/>
      <c r="N341" s="228"/>
      <c r="O341" s="228"/>
      <c r="P341" s="228"/>
      <c r="Q341" s="228"/>
      <c r="R341" s="228"/>
      <c r="S341" s="228"/>
      <c r="T341" s="229"/>
      <c r="AT341" s="230" t="s">
        <v>148</v>
      </c>
      <c r="AU341" s="230" t="s">
        <v>85</v>
      </c>
      <c r="AV341" s="12" t="s">
        <v>83</v>
      </c>
      <c r="AW341" s="12" t="s">
        <v>40</v>
      </c>
      <c r="AX341" s="12" t="s">
        <v>76</v>
      </c>
      <c r="AY341" s="230" t="s">
        <v>138</v>
      </c>
    </row>
    <row r="342" spans="2:65" s="12" customFormat="1" ht="13.5">
      <c r="B342" s="220"/>
      <c r="C342" s="221"/>
      <c r="D342" s="217" t="s">
        <v>148</v>
      </c>
      <c r="E342" s="222" t="s">
        <v>23</v>
      </c>
      <c r="F342" s="223" t="s">
        <v>858</v>
      </c>
      <c r="G342" s="221"/>
      <c r="H342" s="224" t="s">
        <v>23</v>
      </c>
      <c r="I342" s="225"/>
      <c r="J342" s="221"/>
      <c r="K342" s="221"/>
      <c r="L342" s="226"/>
      <c r="M342" s="227"/>
      <c r="N342" s="228"/>
      <c r="O342" s="228"/>
      <c r="P342" s="228"/>
      <c r="Q342" s="228"/>
      <c r="R342" s="228"/>
      <c r="S342" s="228"/>
      <c r="T342" s="229"/>
      <c r="AT342" s="230" t="s">
        <v>148</v>
      </c>
      <c r="AU342" s="230" t="s">
        <v>85</v>
      </c>
      <c r="AV342" s="12" t="s">
        <v>83</v>
      </c>
      <c r="AW342" s="12" t="s">
        <v>40</v>
      </c>
      <c r="AX342" s="12" t="s">
        <v>76</v>
      </c>
      <c r="AY342" s="230" t="s">
        <v>138</v>
      </c>
    </row>
    <row r="343" spans="2:65" s="14" customFormat="1" ht="13.5">
      <c r="B343" s="246"/>
      <c r="C343" s="247"/>
      <c r="D343" s="233" t="s">
        <v>148</v>
      </c>
      <c r="E343" s="248" t="s">
        <v>23</v>
      </c>
      <c r="F343" s="249" t="s">
        <v>159</v>
      </c>
      <c r="G343" s="247"/>
      <c r="H343" s="250">
        <v>4</v>
      </c>
      <c r="I343" s="251"/>
      <c r="J343" s="247"/>
      <c r="K343" s="247"/>
      <c r="L343" s="252"/>
      <c r="M343" s="253"/>
      <c r="N343" s="254"/>
      <c r="O343" s="254"/>
      <c r="P343" s="254"/>
      <c r="Q343" s="254"/>
      <c r="R343" s="254"/>
      <c r="S343" s="254"/>
      <c r="T343" s="255"/>
      <c r="AT343" s="256" t="s">
        <v>148</v>
      </c>
      <c r="AU343" s="256" t="s">
        <v>85</v>
      </c>
      <c r="AV343" s="14" t="s">
        <v>95</v>
      </c>
      <c r="AW343" s="14" t="s">
        <v>40</v>
      </c>
      <c r="AX343" s="14" t="s">
        <v>83</v>
      </c>
      <c r="AY343" s="256" t="s">
        <v>138</v>
      </c>
    </row>
    <row r="344" spans="2:65" s="1" customFormat="1" ht="22.5" customHeight="1">
      <c r="B344" s="42"/>
      <c r="C344" s="264" t="s">
        <v>429</v>
      </c>
      <c r="D344" s="264" t="s">
        <v>246</v>
      </c>
      <c r="E344" s="265" t="s">
        <v>859</v>
      </c>
      <c r="F344" s="266" t="s">
        <v>860</v>
      </c>
      <c r="G344" s="267" t="s">
        <v>861</v>
      </c>
      <c r="H344" s="268">
        <v>186.875</v>
      </c>
      <c r="I344" s="269"/>
      <c r="J344" s="270">
        <f>ROUND(I344*H344,2)</f>
        <v>0</v>
      </c>
      <c r="K344" s="266" t="s">
        <v>23</v>
      </c>
      <c r="L344" s="271"/>
      <c r="M344" s="272" t="s">
        <v>23</v>
      </c>
      <c r="N344" s="273" t="s">
        <v>47</v>
      </c>
      <c r="O344" s="43"/>
      <c r="P344" s="214">
        <f>O344*H344</f>
        <v>0</v>
      </c>
      <c r="Q344" s="214">
        <v>0</v>
      </c>
      <c r="R344" s="214">
        <f>Q344*H344</f>
        <v>0</v>
      </c>
      <c r="S344" s="214">
        <v>0</v>
      </c>
      <c r="T344" s="215">
        <f>S344*H344</f>
        <v>0</v>
      </c>
      <c r="AR344" s="25" t="s">
        <v>564</v>
      </c>
      <c r="AT344" s="25" t="s">
        <v>246</v>
      </c>
      <c r="AU344" s="25" t="s">
        <v>85</v>
      </c>
      <c r="AY344" s="25" t="s">
        <v>138</v>
      </c>
      <c r="BE344" s="216">
        <f>IF(N344="základní",J344,0)</f>
        <v>0</v>
      </c>
      <c r="BF344" s="216">
        <f>IF(N344="snížená",J344,0)</f>
        <v>0</v>
      </c>
      <c r="BG344" s="216">
        <f>IF(N344="zákl. přenesená",J344,0)</f>
        <v>0</v>
      </c>
      <c r="BH344" s="216">
        <f>IF(N344="sníž. přenesená",J344,0)</f>
        <v>0</v>
      </c>
      <c r="BI344" s="216">
        <f>IF(N344="nulová",J344,0)</f>
        <v>0</v>
      </c>
      <c r="BJ344" s="25" t="s">
        <v>83</v>
      </c>
      <c r="BK344" s="216">
        <f>ROUND(I344*H344,2)</f>
        <v>0</v>
      </c>
      <c r="BL344" s="25" t="s">
        <v>284</v>
      </c>
      <c r="BM344" s="25" t="s">
        <v>862</v>
      </c>
    </row>
    <row r="345" spans="2:65" s="1" customFormat="1" ht="27">
      <c r="B345" s="42"/>
      <c r="C345" s="64"/>
      <c r="D345" s="217" t="s">
        <v>361</v>
      </c>
      <c r="E345" s="64"/>
      <c r="F345" s="218" t="s">
        <v>863</v>
      </c>
      <c r="G345" s="64"/>
      <c r="H345" s="64"/>
      <c r="I345" s="173"/>
      <c r="J345" s="64"/>
      <c r="K345" s="64"/>
      <c r="L345" s="62"/>
      <c r="M345" s="219"/>
      <c r="N345" s="43"/>
      <c r="O345" s="43"/>
      <c r="P345" s="43"/>
      <c r="Q345" s="43"/>
      <c r="R345" s="43"/>
      <c r="S345" s="43"/>
      <c r="T345" s="79"/>
      <c r="AT345" s="25" t="s">
        <v>361</v>
      </c>
      <c r="AU345" s="25" t="s">
        <v>85</v>
      </c>
    </row>
    <row r="346" spans="2:65" s="12" customFormat="1" ht="13.5">
      <c r="B346" s="220"/>
      <c r="C346" s="221"/>
      <c r="D346" s="217" t="s">
        <v>148</v>
      </c>
      <c r="E346" s="222" t="s">
        <v>23</v>
      </c>
      <c r="F346" s="223" t="s">
        <v>846</v>
      </c>
      <c r="G346" s="221"/>
      <c r="H346" s="224" t="s">
        <v>23</v>
      </c>
      <c r="I346" s="225"/>
      <c r="J346" s="221"/>
      <c r="K346" s="221"/>
      <c r="L346" s="226"/>
      <c r="M346" s="227"/>
      <c r="N346" s="228"/>
      <c r="O346" s="228"/>
      <c r="P346" s="228"/>
      <c r="Q346" s="228"/>
      <c r="R346" s="228"/>
      <c r="S346" s="228"/>
      <c r="T346" s="229"/>
      <c r="AT346" s="230" t="s">
        <v>148</v>
      </c>
      <c r="AU346" s="230" t="s">
        <v>85</v>
      </c>
      <c r="AV346" s="12" t="s">
        <v>83</v>
      </c>
      <c r="AW346" s="12" t="s">
        <v>40</v>
      </c>
      <c r="AX346" s="12" t="s">
        <v>76</v>
      </c>
      <c r="AY346" s="230" t="s">
        <v>138</v>
      </c>
    </row>
    <row r="347" spans="2:65" s="13" customFormat="1" ht="13.5">
      <c r="B347" s="231"/>
      <c r="C347" s="232"/>
      <c r="D347" s="217" t="s">
        <v>148</v>
      </c>
      <c r="E347" s="243" t="s">
        <v>23</v>
      </c>
      <c r="F347" s="244" t="s">
        <v>864</v>
      </c>
      <c r="G347" s="232"/>
      <c r="H347" s="245">
        <v>25.44</v>
      </c>
      <c r="I347" s="237"/>
      <c r="J347" s="232"/>
      <c r="K347" s="232"/>
      <c r="L347" s="238"/>
      <c r="M347" s="239"/>
      <c r="N347" s="240"/>
      <c r="O347" s="240"/>
      <c r="P347" s="240"/>
      <c r="Q347" s="240"/>
      <c r="R347" s="240"/>
      <c r="S347" s="240"/>
      <c r="T347" s="241"/>
      <c r="AT347" s="242" t="s">
        <v>148</v>
      </c>
      <c r="AU347" s="242" t="s">
        <v>85</v>
      </c>
      <c r="AV347" s="13" t="s">
        <v>85</v>
      </c>
      <c r="AW347" s="13" t="s">
        <v>40</v>
      </c>
      <c r="AX347" s="13" t="s">
        <v>76</v>
      </c>
      <c r="AY347" s="242" t="s">
        <v>138</v>
      </c>
    </row>
    <row r="348" spans="2:65" s="12" customFormat="1" ht="13.5">
      <c r="B348" s="220"/>
      <c r="C348" s="221"/>
      <c r="D348" s="217" t="s">
        <v>148</v>
      </c>
      <c r="E348" s="222" t="s">
        <v>23</v>
      </c>
      <c r="F348" s="223" t="s">
        <v>848</v>
      </c>
      <c r="G348" s="221"/>
      <c r="H348" s="224" t="s">
        <v>23</v>
      </c>
      <c r="I348" s="225"/>
      <c r="J348" s="221"/>
      <c r="K348" s="221"/>
      <c r="L348" s="226"/>
      <c r="M348" s="227"/>
      <c r="N348" s="228"/>
      <c r="O348" s="228"/>
      <c r="P348" s="228"/>
      <c r="Q348" s="228"/>
      <c r="R348" s="228"/>
      <c r="S348" s="228"/>
      <c r="T348" s="229"/>
      <c r="AT348" s="230" t="s">
        <v>148</v>
      </c>
      <c r="AU348" s="230" t="s">
        <v>85</v>
      </c>
      <c r="AV348" s="12" t="s">
        <v>83</v>
      </c>
      <c r="AW348" s="12" t="s">
        <v>40</v>
      </c>
      <c r="AX348" s="12" t="s">
        <v>76</v>
      </c>
      <c r="AY348" s="230" t="s">
        <v>138</v>
      </c>
    </row>
    <row r="349" spans="2:65" s="13" customFormat="1" ht="13.5">
      <c r="B349" s="231"/>
      <c r="C349" s="232"/>
      <c r="D349" s="217" t="s">
        <v>148</v>
      </c>
      <c r="E349" s="243" t="s">
        <v>23</v>
      </c>
      <c r="F349" s="244" t="s">
        <v>865</v>
      </c>
      <c r="G349" s="232"/>
      <c r="H349" s="245">
        <v>9.4079999999999995</v>
      </c>
      <c r="I349" s="237"/>
      <c r="J349" s="232"/>
      <c r="K349" s="232"/>
      <c r="L349" s="238"/>
      <c r="M349" s="239"/>
      <c r="N349" s="240"/>
      <c r="O349" s="240"/>
      <c r="P349" s="240"/>
      <c r="Q349" s="240"/>
      <c r="R349" s="240"/>
      <c r="S349" s="240"/>
      <c r="T349" s="241"/>
      <c r="AT349" s="242" t="s">
        <v>148</v>
      </c>
      <c r="AU349" s="242" t="s">
        <v>85</v>
      </c>
      <c r="AV349" s="13" t="s">
        <v>85</v>
      </c>
      <c r="AW349" s="13" t="s">
        <v>40</v>
      </c>
      <c r="AX349" s="13" t="s">
        <v>76</v>
      </c>
      <c r="AY349" s="242" t="s">
        <v>138</v>
      </c>
    </row>
    <row r="350" spans="2:65" s="12" customFormat="1" ht="13.5">
      <c r="B350" s="220"/>
      <c r="C350" s="221"/>
      <c r="D350" s="217" t="s">
        <v>148</v>
      </c>
      <c r="E350" s="222" t="s">
        <v>23</v>
      </c>
      <c r="F350" s="223" t="s">
        <v>855</v>
      </c>
      <c r="G350" s="221"/>
      <c r="H350" s="224" t="s">
        <v>23</v>
      </c>
      <c r="I350" s="225"/>
      <c r="J350" s="221"/>
      <c r="K350" s="221"/>
      <c r="L350" s="226"/>
      <c r="M350" s="227"/>
      <c r="N350" s="228"/>
      <c r="O350" s="228"/>
      <c r="P350" s="228"/>
      <c r="Q350" s="228"/>
      <c r="R350" s="228"/>
      <c r="S350" s="228"/>
      <c r="T350" s="229"/>
      <c r="AT350" s="230" t="s">
        <v>148</v>
      </c>
      <c r="AU350" s="230" t="s">
        <v>85</v>
      </c>
      <c r="AV350" s="12" t="s">
        <v>83</v>
      </c>
      <c r="AW350" s="12" t="s">
        <v>40</v>
      </c>
      <c r="AX350" s="12" t="s">
        <v>76</v>
      </c>
      <c r="AY350" s="230" t="s">
        <v>138</v>
      </c>
    </row>
    <row r="351" spans="2:65" s="13" customFormat="1" ht="13.5">
      <c r="B351" s="231"/>
      <c r="C351" s="232"/>
      <c r="D351" s="217" t="s">
        <v>148</v>
      </c>
      <c r="E351" s="243" t="s">
        <v>23</v>
      </c>
      <c r="F351" s="244" t="s">
        <v>866</v>
      </c>
      <c r="G351" s="232"/>
      <c r="H351" s="245">
        <v>127.2</v>
      </c>
      <c r="I351" s="237"/>
      <c r="J351" s="232"/>
      <c r="K351" s="232"/>
      <c r="L351" s="238"/>
      <c r="M351" s="239"/>
      <c r="N351" s="240"/>
      <c r="O351" s="240"/>
      <c r="P351" s="240"/>
      <c r="Q351" s="240"/>
      <c r="R351" s="240"/>
      <c r="S351" s="240"/>
      <c r="T351" s="241"/>
      <c r="AT351" s="242" t="s">
        <v>148</v>
      </c>
      <c r="AU351" s="242" t="s">
        <v>85</v>
      </c>
      <c r="AV351" s="13" t="s">
        <v>85</v>
      </c>
      <c r="AW351" s="13" t="s">
        <v>40</v>
      </c>
      <c r="AX351" s="13" t="s">
        <v>76</v>
      </c>
      <c r="AY351" s="242" t="s">
        <v>138</v>
      </c>
    </row>
    <row r="352" spans="2:65" s="12" customFormat="1" ht="13.5">
      <c r="B352" s="220"/>
      <c r="C352" s="221"/>
      <c r="D352" s="217" t="s">
        <v>148</v>
      </c>
      <c r="E352" s="222" t="s">
        <v>23</v>
      </c>
      <c r="F352" s="223" t="s">
        <v>867</v>
      </c>
      <c r="G352" s="221"/>
      <c r="H352" s="224" t="s">
        <v>23</v>
      </c>
      <c r="I352" s="225"/>
      <c r="J352" s="221"/>
      <c r="K352" s="221"/>
      <c r="L352" s="226"/>
      <c r="M352" s="227"/>
      <c r="N352" s="228"/>
      <c r="O352" s="228"/>
      <c r="P352" s="228"/>
      <c r="Q352" s="228"/>
      <c r="R352" s="228"/>
      <c r="S352" s="228"/>
      <c r="T352" s="229"/>
      <c r="AT352" s="230" t="s">
        <v>148</v>
      </c>
      <c r="AU352" s="230" t="s">
        <v>85</v>
      </c>
      <c r="AV352" s="12" t="s">
        <v>83</v>
      </c>
      <c r="AW352" s="12" t="s">
        <v>40</v>
      </c>
      <c r="AX352" s="12" t="s">
        <v>76</v>
      </c>
      <c r="AY352" s="230" t="s">
        <v>138</v>
      </c>
    </row>
    <row r="353" spans="2:65" s="13" customFormat="1" ht="13.5">
      <c r="B353" s="231"/>
      <c r="C353" s="232"/>
      <c r="D353" s="217" t="s">
        <v>148</v>
      </c>
      <c r="E353" s="243" t="s">
        <v>23</v>
      </c>
      <c r="F353" s="244" t="s">
        <v>868</v>
      </c>
      <c r="G353" s="232"/>
      <c r="H353" s="245">
        <v>4.7039999999999997</v>
      </c>
      <c r="I353" s="237"/>
      <c r="J353" s="232"/>
      <c r="K353" s="232"/>
      <c r="L353" s="238"/>
      <c r="M353" s="239"/>
      <c r="N353" s="240"/>
      <c r="O353" s="240"/>
      <c r="P353" s="240"/>
      <c r="Q353" s="240"/>
      <c r="R353" s="240"/>
      <c r="S353" s="240"/>
      <c r="T353" s="241"/>
      <c r="AT353" s="242" t="s">
        <v>148</v>
      </c>
      <c r="AU353" s="242" t="s">
        <v>85</v>
      </c>
      <c r="AV353" s="13" t="s">
        <v>85</v>
      </c>
      <c r="AW353" s="13" t="s">
        <v>40</v>
      </c>
      <c r="AX353" s="13" t="s">
        <v>76</v>
      </c>
      <c r="AY353" s="242" t="s">
        <v>138</v>
      </c>
    </row>
    <row r="354" spans="2:65" s="12" customFormat="1" ht="13.5">
      <c r="B354" s="220"/>
      <c r="C354" s="221"/>
      <c r="D354" s="217" t="s">
        <v>148</v>
      </c>
      <c r="E354" s="222" t="s">
        <v>23</v>
      </c>
      <c r="F354" s="223" t="s">
        <v>869</v>
      </c>
      <c r="G354" s="221"/>
      <c r="H354" s="224" t="s">
        <v>23</v>
      </c>
      <c r="I354" s="225"/>
      <c r="J354" s="221"/>
      <c r="K354" s="221"/>
      <c r="L354" s="226"/>
      <c r="M354" s="227"/>
      <c r="N354" s="228"/>
      <c r="O354" s="228"/>
      <c r="P354" s="228"/>
      <c r="Q354" s="228"/>
      <c r="R354" s="228"/>
      <c r="S354" s="228"/>
      <c r="T354" s="229"/>
      <c r="AT354" s="230" t="s">
        <v>148</v>
      </c>
      <c r="AU354" s="230" t="s">
        <v>85</v>
      </c>
      <c r="AV354" s="12" t="s">
        <v>83</v>
      </c>
      <c r="AW354" s="12" t="s">
        <v>40</v>
      </c>
      <c r="AX354" s="12" t="s">
        <v>76</v>
      </c>
      <c r="AY354" s="230" t="s">
        <v>138</v>
      </c>
    </row>
    <row r="355" spans="2:65" s="13" customFormat="1" ht="13.5">
      <c r="B355" s="231"/>
      <c r="C355" s="232"/>
      <c r="D355" s="217" t="s">
        <v>148</v>
      </c>
      <c r="E355" s="243" t="s">
        <v>23</v>
      </c>
      <c r="F355" s="244" t="s">
        <v>870</v>
      </c>
      <c r="G355" s="232"/>
      <c r="H355" s="245">
        <v>6.28</v>
      </c>
      <c r="I355" s="237"/>
      <c r="J355" s="232"/>
      <c r="K355" s="232"/>
      <c r="L355" s="238"/>
      <c r="M355" s="239"/>
      <c r="N355" s="240"/>
      <c r="O355" s="240"/>
      <c r="P355" s="240"/>
      <c r="Q355" s="240"/>
      <c r="R355" s="240"/>
      <c r="S355" s="240"/>
      <c r="T355" s="241"/>
      <c r="AT355" s="242" t="s">
        <v>148</v>
      </c>
      <c r="AU355" s="242" t="s">
        <v>85</v>
      </c>
      <c r="AV355" s="13" t="s">
        <v>85</v>
      </c>
      <c r="AW355" s="13" t="s">
        <v>40</v>
      </c>
      <c r="AX355" s="13" t="s">
        <v>76</v>
      </c>
      <c r="AY355" s="242" t="s">
        <v>138</v>
      </c>
    </row>
    <row r="356" spans="2:65" s="14" customFormat="1" ht="13.5">
      <c r="B356" s="246"/>
      <c r="C356" s="247"/>
      <c r="D356" s="217" t="s">
        <v>148</v>
      </c>
      <c r="E356" s="258" t="s">
        <v>23</v>
      </c>
      <c r="F356" s="259" t="s">
        <v>159</v>
      </c>
      <c r="G356" s="247"/>
      <c r="H356" s="260">
        <v>173.03200000000001</v>
      </c>
      <c r="I356" s="251"/>
      <c r="J356" s="247"/>
      <c r="K356" s="247"/>
      <c r="L356" s="252"/>
      <c r="M356" s="253"/>
      <c r="N356" s="254"/>
      <c r="O356" s="254"/>
      <c r="P356" s="254"/>
      <c r="Q356" s="254"/>
      <c r="R356" s="254"/>
      <c r="S356" s="254"/>
      <c r="T356" s="255"/>
      <c r="AT356" s="256" t="s">
        <v>148</v>
      </c>
      <c r="AU356" s="256" t="s">
        <v>85</v>
      </c>
      <c r="AV356" s="14" t="s">
        <v>95</v>
      </c>
      <c r="AW356" s="14" t="s">
        <v>40</v>
      </c>
      <c r="AX356" s="14" t="s">
        <v>76</v>
      </c>
      <c r="AY356" s="256" t="s">
        <v>138</v>
      </c>
    </row>
    <row r="357" spans="2:65" s="13" customFormat="1" ht="13.5">
      <c r="B357" s="231"/>
      <c r="C357" s="232"/>
      <c r="D357" s="233" t="s">
        <v>148</v>
      </c>
      <c r="E357" s="234" t="s">
        <v>23</v>
      </c>
      <c r="F357" s="235" t="s">
        <v>871</v>
      </c>
      <c r="G357" s="232"/>
      <c r="H357" s="236">
        <v>186.875</v>
      </c>
      <c r="I357" s="237"/>
      <c r="J357" s="232"/>
      <c r="K357" s="232"/>
      <c r="L357" s="238"/>
      <c r="M357" s="239"/>
      <c r="N357" s="240"/>
      <c r="O357" s="240"/>
      <c r="P357" s="240"/>
      <c r="Q357" s="240"/>
      <c r="R357" s="240"/>
      <c r="S357" s="240"/>
      <c r="T357" s="241"/>
      <c r="AT357" s="242" t="s">
        <v>148</v>
      </c>
      <c r="AU357" s="242" t="s">
        <v>85</v>
      </c>
      <c r="AV357" s="13" t="s">
        <v>85</v>
      </c>
      <c r="AW357" s="13" t="s">
        <v>40</v>
      </c>
      <c r="AX357" s="13" t="s">
        <v>83</v>
      </c>
      <c r="AY357" s="242" t="s">
        <v>138</v>
      </c>
    </row>
    <row r="358" spans="2:65" s="1" customFormat="1" ht="31.5" customHeight="1">
      <c r="B358" s="42"/>
      <c r="C358" s="205" t="s">
        <v>160</v>
      </c>
      <c r="D358" s="205" t="s">
        <v>140</v>
      </c>
      <c r="E358" s="206" t="s">
        <v>872</v>
      </c>
      <c r="F358" s="207" t="s">
        <v>873</v>
      </c>
      <c r="G358" s="208" t="s">
        <v>409</v>
      </c>
      <c r="H358" s="209">
        <v>24</v>
      </c>
      <c r="I358" s="210"/>
      <c r="J358" s="211">
        <f>ROUND(I358*H358,2)</f>
        <v>0</v>
      </c>
      <c r="K358" s="207" t="s">
        <v>144</v>
      </c>
      <c r="L358" s="62"/>
      <c r="M358" s="212" t="s">
        <v>23</v>
      </c>
      <c r="N358" s="213" t="s">
        <v>47</v>
      </c>
      <c r="O358" s="43"/>
      <c r="P358" s="214">
        <f>O358*H358</f>
        <v>0</v>
      </c>
      <c r="Q358" s="214">
        <v>4.0000000000000003E-5</v>
      </c>
      <c r="R358" s="214">
        <f>Q358*H358</f>
        <v>9.6000000000000013E-4</v>
      </c>
      <c r="S358" s="214">
        <v>0</v>
      </c>
      <c r="T358" s="215">
        <f>S358*H358</f>
        <v>0</v>
      </c>
      <c r="AR358" s="25" t="s">
        <v>95</v>
      </c>
      <c r="AT358" s="25" t="s">
        <v>140</v>
      </c>
      <c r="AU358" s="25" t="s">
        <v>85</v>
      </c>
      <c r="AY358" s="25" t="s">
        <v>138</v>
      </c>
      <c r="BE358" s="216">
        <f>IF(N358="základní",J358,0)</f>
        <v>0</v>
      </c>
      <c r="BF358" s="216">
        <f>IF(N358="snížená",J358,0)</f>
        <v>0</v>
      </c>
      <c r="BG358" s="216">
        <f>IF(N358="zákl. přenesená",J358,0)</f>
        <v>0</v>
      </c>
      <c r="BH358" s="216">
        <f>IF(N358="sníž. přenesená",J358,0)</f>
        <v>0</v>
      </c>
      <c r="BI358" s="216">
        <f>IF(N358="nulová",J358,0)</f>
        <v>0</v>
      </c>
      <c r="BJ358" s="25" t="s">
        <v>83</v>
      </c>
      <c r="BK358" s="216">
        <f>ROUND(I358*H358,2)</f>
        <v>0</v>
      </c>
      <c r="BL358" s="25" t="s">
        <v>95</v>
      </c>
      <c r="BM358" s="25" t="s">
        <v>874</v>
      </c>
    </row>
    <row r="359" spans="2:65" s="1" customFormat="1" ht="94.5">
      <c r="B359" s="42"/>
      <c r="C359" s="64"/>
      <c r="D359" s="217" t="s">
        <v>146</v>
      </c>
      <c r="E359" s="64"/>
      <c r="F359" s="218" t="s">
        <v>875</v>
      </c>
      <c r="G359" s="64"/>
      <c r="H359" s="64"/>
      <c r="I359" s="173"/>
      <c r="J359" s="64"/>
      <c r="K359" s="64"/>
      <c r="L359" s="62"/>
      <c r="M359" s="219"/>
      <c r="N359" s="43"/>
      <c r="O359" s="43"/>
      <c r="P359" s="43"/>
      <c r="Q359" s="43"/>
      <c r="R359" s="43"/>
      <c r="S359" s="43"/>
      <c r="T359" s="79"/>
      <c r="AT359" s="25" t="s">
        <v>146</v>
      </c>
      <c r="AU359" s="25" t="s">
        <v>85</v>
      </c>
    </row>
    <row r="360" spans="2:65" s="13" customFormat="1" ht="13.5">
      <c r="B360" s="231"/>
      <c r="C360" s="232"/>
      <c r="D360" s="217" t="s">
        <v>148</v>
      </c>
      <c r="E360" s="243" t="s">
        <v>23</v>
      </c>
      <c r="F360" s="244" t="s">
        <v>876</v>
      </c>
      <c r="G360" s="232"/>
      <c r="H360" s="245">
        <v>24</v>
      </c>
      <c r="I360" s="237"/>
      <c r="J360" s="232"/>
      <c r="K360" s="232"/>
      <c r="L360" s="238"/>
      <c r="M360" s="239"/>
      <c r="N360" s="240"/>
      <c r="O360" s="240"/>
      <c r="P360" s="240"/>
      <c r="Q360" s="240"/>
      <c r="R360" s="240"/>
      <c r="S360" s="240"/>
      <c r="T360" s="241"/>
      <c r="AT360" s="242" t="s">
        <v>148</v>
      </c>
      <c r="AU360" s="242" t="s">
        <v>85</v>
      </c>
      <c r="AV360" s="13" t="s">
        <v>85</v>
      </c>
      <c r="AW360" s="13" t="s">
        <v>40</v>
      </c>
      <c r="AX360" s="13" t="s">
        <v>76</v>
      </c>
      <c r="AY360" s="242" t="s">
        <v>138</v>
      </c>
    </row>
    <row r="361" spans="2:65" s="14" customFormat="1" ht="13.5">
      <c r="B361" s="246"/>
      <c r="C361" s="247"/>
      <c r="D361" s="233" t="s">
        <v>148</v>
      </c>
      <c r="E361" s="248" t="s">
        <v>23</v>
      </c>
      <c r="F361" s="249" t="s">
        <v>159</v>
      </c>
      <c r="G361" s="247"/>
      <c r="H361" s="250">
        <v>24</v>
      </c>
      <c r="I361" s="251"/>
      <c r="J361" s="247"/>
      <c r="K361" s="247"/>
      <c r="L361" s="252"/>
      <c r="M361" s="253"/>
      <c r="N361" s="254"/>
      <c r="O361" s="254"/>
      <c r="P361" s="254"/>
      <c r="Q361" s="254"/>
      <c r="R361" s="254"/>
      <c r="S361" s="254"/>
      <c r="T361" s="255"/>
      <c r="AT361" s="256" t="s">
        <v>148</v>
      </c>
      <c r="AU361" s="256" t="s">
        <v>85</v>
      </c>
      <c r="AV361" s="14" t="s">
        <v>95</v>
      </c>
      <c r="AW361" s="14" t="s">
        <v>40</v>
      </c>
      <c r="AX361" s="14" t="s">
        <v>83</v>
      </c>
      <c r="AY361" s="256" t="s">
        <v>138</v>
      </c>
    </row>
    <row r="362" spans="2:65" s="1" customFormat="1" ht="31.5" customHeight="1">
      <c r="B362" s="42"/>
      <c r="C362" s="205" t="s">
        <v>164</v>
      </c>
      <c r="D362" s="205" t="s">
        <v>140</v>
      </c>
      <c r="E362" s="206" t="s">
        <v>877</v>
      </c>
      <c r="F362" s="207" t="s">
        <v>878</v>
      </c>
      <c r="G362" s="208" t="s">
        <v>409</v>
      </c>
      <c r="H362" s="209">
        <v>24</v>
      </c>
      <c r="I362" s="210"/>
      <c r="J362" s="211">
        <f>ROUND(I362*H362,2)</f>
        <v>0</v>
      </c>
      <c r="K362" s="207" t="s">
        <v>144</v>
      </c>
      <c r="L362" s="62"/>
      <c r="M362" s="212" t="s">
        <v>23</v>
      </c>
      <c r="N362" s="213" t="s">
        <v>47</v>
      </c>
      <c r="O362" s="43"/>
      <c r="P362" s="214">
        <f>O362*H362</f>
        <v>0</v>
      </c>
      <c r="Q362" s="214">
        <v>2.0000000000000001E-4</v>
      </c>
      <c r="R362" s="214">
        <f>Q362*H362</f>
        <v>4.8000000000000004E-3</v>
      </c>
      <c r="S362" s="214">
        <v>0</v>
      </c>
      <c r="T362" s="215">
        <f>S362*H362</f>
        <v>0</v>
      </c>
      <c r="AR362" s="25" t="s">
        <v>95</v>
      </c>
      <c r="AT362" s="25" t="s">
        <v>140</v>
      </c>
      <c r="AU362" s="25" t="s">
        <v>85</v>
      </c>
      <c r="AY362" s="25" t="s">
        <v>138</v>
      </c>
      <c r="BE362" s="216">
        <f>IF(N362="základní",J362,0)</f>
        <v>0</v>
      </c>
      <c r="BF362" s="216">
        <f>IF(N362="snížená",J362,0)</f>
        <v>0</v>
      </c>
      <c r="BG362" s="216">
        <f>IF(N362="zákl. přenesená",J362,0)</f>
        <v>0</v>
      </c>
      <c r="BH362" s="216">
        <f>IF(N362="sníž. přenesená",J362,0)</f>
        <v>0</v>
      </c>
      <c r="BI362" s="216">
        <f>IF(N362="nulová",J362,0)</f>
        <v>0</v>
      </c>
      <c r="BJ362" s="25" t="s">
        <v>83</v>
      </c>
      <c r="BK362" s="216">
        <f>ROUND(I362*H362,2)</f>
        <v>0</v>
      </c>
      <c r="BL362" s="25" t="s">
        <v>95</v>
      </c>
      <c r="BM362" s="25" t="s">
        <v>879</v>
      </c>
    </row>
    <row r="363" spans="2:65" s="1" customFormat="1" ht="94.5">
      <c r="B363" s="42"/>
      <c r="C363" s="64"/>
      <c r="D363" s="233" t="s">
        <v>146</v>
      </c>
      <c r="E363" s="64"/>
      <c r="F363" s="257" t="s">
        <v>875</v>
      </c>
      <c r="G363" s="64"/>
      <c r="H363" s="64"/>
      <c r="I363" s="173"/>
      <c r="J363" s="64"/>
      <c r="K363" s="64"/>
      <c r="L363" s="62"/>
      <c r="M363" s="219"/>
      <c r="N363" s="43"/>
      <c r="O363" s="43"/>
      <c r="P363" s="43"/>
      <c r="Q363" s="43"/>
      <c r="R363" s="43"/>
      <c r="S363" s="43"/>
      <c r="T363" s="79"/>
      <c r="AT363" s="25" t="s">
        <v>146</v>
      </c>
      <c r="AU363" s="25" t="s">
        <v>85</v>
      </c>
    </row>
    <row r="364" spans="2:65" s="1" customFormat="1" ht="44.25" customHeight="1">
      <c r="B364" s="42"/>
      <c r="C364" s="205" t="s">
        <v>499</v>
      </c>
      <c r="D364" s="205" t="s">
        <v>140</v>
      </c>
      <c r="E364" s="206" t="s">
        <v>880</v>
      </c>
      <c r="F364" s="207" t="s">
        <v>881</v>
      </c>
      <c r="G364" s="208" t="s">
        <v>195</v>
      </c>
      <c r="H364" s="209">
        <v>86.027000000000001</v>
      </c>
      <c r="I364" s="210"/>
      <c r="J364" s="211">
        <f>ROUND(I364*H364,2)</f>
        <v>0</v>
      </c>
      <c r="K364" s="207" t="s">
        <v>144</v>
      </c>
      <c r="L364" s="62"/>
      <c r="M364" s="212" t="s">
        <v>23</v>
      </c>
      <c r="N364" s="213" t="s">
        <v>47</v>
      </c>
      <c r="O364" s="43"/>
      <c r="P364" s="214">
        <f>O364*H364</f>
        <v>0</v>
      </c>
      <c r="Q364" s="214">
        <v>0</v>
      </c>
      <c r="R364" s="214">
        <f>Q364*H364</f>
        <v>0</v>
      </c>
      <c r="S364" s="214">
        <v>0</v>
      </c>
      <c r="T364" s="215">
        <f>S364*H364</f>
        <v>0</v>
      </c>
      <c r="AR364" s="25" t="s">
        <v>95</v>
      </c>
      <c r="AT364" s="25" t="s">
        <v>140</v>
      </c>
      <c r="AU364" s="25" t="s">
        <v>85</v>
      </c>
      <c r="AY364" s="25" t="s">
        <v>138</v>
      </c>
      <c r="BE364" s="216">
        <f>IF(N364="základní",J364,0)</f>
        <v>0</v>
      </c>
      <c r="BF364" s="216">
        <f>IF(N364="snížená",J364,0)</f>
        <v>0</v>
      </c>
      <c r="BG364" s="216">
        <f>IF(N364="zákl. přenesená",J364,0)</f>
        <v>0</v>
      </c>
      <c r="BH364" s="216">
        <f>IF(N364="sníž. přenesená",J364,0)</f>
        <v>0</v>
      </c>
      <c r="BI364" s="216">
        <f>IF(N364="nulová",J364,0)</f>
        <v>0</v>
      </c>
      <c r="BJ364" s="25" t="s">
        <v>83</v>
      </c>
      <c r="BK364" s="216">
        <f>ROUND(I364*H364,2)</f>
        <v>0</v>
      </c>
      <c r="BL364" s="25" t="s">
        <v>95</v>
      </c>
      <c r="BM364" s="25" t="s">
        <v>882</v>
      </c>
    </row>
    <row r="365" spans="2:65" s="11" customFormat="1" ht="37.35" customHeight="1">
      <c r="B365" s="188"/>
      <c r="C365" s="189"/>
      <c r="D365" s="190" t="s">
        <v>75</v>
      </c>
      <c r="E365" s="191" t="s">
        <v>289</v>
      </c>
      <c r="F365" s="191" t="s">
        <v>290</v>
      </c>
      <c r="G365" s="189"/>
      <c r="H365" s="189"/>
      <c r="I365" s="192"/>
      <c r="J365" s="193">
        <f>BK365</f>
        <v>0</v>
      </c>
      <c r="K365" s="189"/>
      <c r="L365" s="194"/>
      <c r="M365" s="195"/>
      <c r="N365" s="196"/>
      <c r="O365" s="196"/>
      <c r="P365" s="197">
        <f>P366+P423</f>
        <v>0</v>
      </c>
      <c r="Q365" s="196"/>
      <c r="R365" s="197">
        <f>R366+R423</f>
        <v>1.120066</v>
      </c>
      <c r="S365" s="196"/>
      <c r="T365" s="198">
        <f>T366+T423</f>
        <v>0</v>
      </c>
      <c r="AR365" s="199" t="s">
        <v>85</v>
      </c>
      <c r="AT365" s="200" t="s">
        <v>75</v>
      </c>
      <c r="AU365" s="200" t="s">
        <v>76</v>
      </c>
      <c r="AY365" s="199" t="s">
        <v>138</v>
      </c>
      <c r="BK365" s="201">
        <f>BK366+BK423</f>
        <v>0</v>
      </c>
    </row>
    <row r="366" spans="2:65" s="11" customFormat="1" ht="19.899999999999999" customHeight="1">
      <c r="B366" s="188"/>
      <c r="C366" s="189"/>
      <c r="D366" s="202" t="s">
        <v>75</v>
      </c>
      <c r="E366" s="203" t="s">
        <v>883</v>
      </c>
      <c r="F366" s="203" t="s">
        <v>884</v>
      </c>
      <c r="G366" s="189"/>
      <c r="H366" s="189"/>
      <c r="I366" s="192"/>
      <c r="J366" s="204">
        <f>BK366</f>
        <v>0</v>
      </c>
      <c r="K366" s="189"/>
      <c r="L366" s="194"/>
      <c r="M366" s="195"/>
      <c r="N366" s="196"/>
      <c r="O366" s="196"/>
      <c r="P366" s="197">
        <f>SUM(P367:P422)</f>
        <v>0</v>
      </c>
      <c r="Q366" s="196"/>
      <c r="R366" s="197">
        <f>SUM(R367:R422)</f>
        <v>0.138374</v>
      </c>
      <c r="S366" s="196"/>
      <c r="T366" s="198">
        <f>SUM(T367:T422)</f>
        <v>0</v>
      </c>
      <c r="AR366" s="199" t="s">
        <v>85</v>
      </c>
      <c r="AT366" s="200" t="s">
        <v>75</v>
      </c>
      <c r="AU366" s="200" t="s">
        <v>83</v>
      </c>
      <c r="AY366" s="199" t="s">
        <v>138</v>
      </c>
      <c r="BK366" s="201">
        <f>SUM(BK367:BK422)</f>
        <v>0</v>
      </c>
    </row>
    <row r="367" spans="2:65" s="1" customFormat="1" ht="31.5" customHeight="1">
      <c r="B367" s="42"/>
      <c r="C367" s="205" t="s">
        <v>518</v>
      </c>
      <c r="D367" s="205" t="s">
        <v>140</v>
      </c>
      <c r="E367" s="206" t="s">
        <v>885</v>
      </c>
      <c r="F367" s="207" t="s">
        <v>886</v>
      </c>
      <c r="G367" s="208" t="s">
        <v>155</v>
      </c>
      <c r="H367" s="209">
        <v>12.048</v>
      </c>
      <c r="I367" s="210"/>
      <c r="J367" s="211">
        <f>ROUND(I367*H367,2)</f>
        <v>0</v>
      </c>
      <c r="K367" s="207" t="s">
        <v>144</v>
      </c>
      <c r="L367" s="62"/>
      <c r="M367" s="212" t="s">
        <v>23</v>
      </c>
      <c r="N367" s="213" t="s">
        <v>47</v>
      </c>
      <c r="O367" s="43"/>
      <c r="P367" s="214">
        <f>O367*H367</f>
        <v>0</v>
      </c>
      <c r="Q367" s="214">
        <v>0</v>
      </c>
      <c r="R367" s="214">
        <f>Q367*H367</f>
        <v>0</v>
      </c>
      <c r="S367" s="214">
        <v>0</v>
      </c>
      <c r="T367" s="215">
        <f>S367*H367</f>
        <v>0</v>
      </c>
      <c r="AR367" s="25" t="s">
        <v>284</v>
      </c>
      <c r="AT367" s="25" t="s">
        <v>140</v>
      </c>
      <c r="AU367" s="25" t="s">
        <v>85</v>
      </c>
      <c r="AY367" s="25" t="s">
        <v>138</v>
      </c>
      <c r="BE367" s="216">
        <f>IF(N367="základní",J367,0)</f>
        <v>0</v>
      </c>
      <c r="BF367" s="216">
        <f>IF(N367="snížená",J367,0)</f>
        <v>0</v>
      </c>
      <c r="BG367" s="216">
        <f>IF(N367="zákl. přenesená",J367,0)</f>
        <v>0</v>
      </c>
      <c r="BH367" s="216">
        <f>IF(N367="sníž. přenesená",J367,0)</f>
        <v>0</v>
      </c>
      <c r="BI367" s="216">
        <f>IF(N367="nulová",J367,0)</f>
        <v>0</v>
      </c>
      <c r="BJ367" s="25" t="s">
        <v>83</v>
      </c>
      <c r="BK367" s="216">
        <f>ROUND(I367*H367,2)</f>
        <v>0</v>
      </c>
      <c r="BL367" s="25" t="s">
        <v>284</v>
      </c>
      <c r="BM367" s="25" t="s">
        <v>887</v>
      </c>
    </row>
    <row r="368" spans="2:65" s="1" customFormat="1" ht="40.5">
      <c r="B368" s="42"/>
      <c r="C368" s="64"/>
      <c r="D368" s="217" t="s">
        <v>146</v>
      </c>
      <c r="E368" s="64"/>
      <c r="F368" s="218" t="s">
        <v>888</v>
      </c>
      <c r="G368" s="64"/>
      <c r="H368" s="64"/>
      <c r="I368" s="173"/>
      <c r="J368" s="64"/>
      <c r="K368" s="64"/>
      <c r="L368" s="62"/>
      <c r="M368" s="219"/>
      <c r="N368" s="43"/>
      <c r="O368" s="43"/>
      <c r="P368" s="43"/>
      <c r="Q368" s="43"/>
      <c r="R368" s="43"/>
      <c r="S368" s="43"/>
      <c r="T368" s="79"/>
      <c r="AT368" s="25" t="s">
        <v>146</v>
      </c>
      <c r="AU368" s="25" t="s">
        <v>85</v>
      </c>
    </row>
    <row r="369" spans="2:65" s="12" customFormat="1" ht="13.5">
      <c r="B369" s="220"/>
      <c r="C369" s="221"/>
      <c r="D369" s="217" t="s">
        <v>148</v>
      </c>
      <c r="E369" s="222" t="s">
        <v>23</v>
      </c>
      <c r="F369" s="223" t="s">
        <v>671</v>
      </c>
      <c r="G369" s="221"/>
      <c r="H369" s="224" t="s">
        <v>23</v>
      </c>
      <c r="I369" s="225"/>
      <c r="J369" s="221"/>
      <c r="K369" s="221"/>
      <c r="L369" s="226"/>
      <c r="M369" s="227"/>
      <c r="N369" s="228"/>
      <c r="O369" s="228"/>
      <c r="P369" s="228"/>
      <c r="Q369" s="228"/>
      <c r="R369" s="228"/>
      <c r="S369" s="228"/>
      <c r="T369" s="229"/>
      <c r="AT369" s="230" t="s">
        <v>148</v>
      </c>
      <c r="AU369" s="230" t="s">
        <v>85</v>
      </c>
      <c r="AV369" s="12" t="s">
        <v>83</v>
      </c>
      <c r="AW369" s="12" t="s">
        <v>40</v>
      </c>
      <c r="AX369" s="12" t="s">
        <v>76</v>
      </c>
      <c r="AY369" s="230" t="s">
        <v>138</v>
      </c>
    </row>
    <row r="370" spans="2:65" s="13" customFormat="1" ht="13.5">
      <c r="B370" s="231"/>
      <c r="C370" s="232"/>
      <c r="D370" s="217" t="s">
        <v>148</v>
      </c>
      <c r="E370" s="243" t="s">
        <v>23</v>
      </c>
      <c r="F370" s="244" t="s">
        <v>889</v>
      </c>
      <c r="G370" s="232"/>
      <c r="H370" s="245">
        <v>9.4440000000000008</v>
      </c>
      <c r="I370" s="237"/>
      <c r="J370" s="232"/>
      <c r="K370" s="232"/>
      <c r="L370" s="238"/>
      <c r="M370" s="239"/>
      <c r="N370" s="240"/>
      <c r="O370" s="240"/>
      <c r="P370" s="240"/>
      <c r="Q370" s="240"/>
      <c r="R370" s="240"/>
      <c r="S370" s="240"/>
      <c r="T370" s="241"/>
      <c r="AT370" s="242" t="s">
        <v>148</v>
      </c>
      <c r="AU370" s="242" t="s">
        <v>85</v>
      </c>
      <c r="AV370" s="13" t="s">
        <v>85</v>
      </c>
      <c r="AW370" s="13" t="s">
        <v>40</v>
      </c>
      <c r="AX370" s="13" t="s">
        <v>76</v>
      </c>
      <c r="AY370" s="242" t="s">
        <v>138</v>
      </c>
    </row>
    <row r="371" spans="2:65" s="13" customFormat="1" ht="13.5">
      <c r="B371" s="231"/>
      <c r="C371" s="232"/>
      <c r="D371" s="217" t="s">
        <v>148</v>
      </c>
      <c r="E371" s="243" t="s">
        <v>23</v>
      </c>
      <c r="F371" s="244" t="s">
        <v>890</v>
      </c>
      <c r="G371" s="232"/>
      <c r="H371" s="245">
        <v>0.67900000000000005</v>
      </c>
      <c r="I371" s="237"/>
      <c r="J371" s="232"/>
      <c r="K371" s="232"/>
      <c r="L371" s="238"/>
      <c r="M371" s="239"/>
      <c r="N371" s="240"/>
      <c r="O371" s="240"/>
      <c r="P371" s="240"/>
      <c r="Q371" s="240"/>
      <c r="R371" s="240"/>
      <c r="S371" s="240"/>
      <c r="T371" s="241"/>
      <c r="AT371" s="242" t="s">
        <v>148</v>
      </c>
      <c r="AU371" s="242" t="s">
        <v>85</v>
      </c>
      <c r="AV371" s="13" t="s">
        <v>85</v>
      </c>
      <c r="AW371" s="13" t="s">
        <v>40</v>
      </c>
      <c r="AX371" s="13" t="s">
        <v>76</v>
      </c>
      <c r="AY371" s="242" t="s">
        <v>138</v>
      </c>
    </row>
    <row r="372" spans="2:65" s="13" customFormat="1" ht="13.5">
      <c r="B372" s="231"/>
      <c r="C372" s="232"/>
      <c r="D372" s="217" t="s">
        <v>148</v>
      </c>
      <c r="E372" s="243" t="s">
        <v>23</v>
      </c>
      <c r="F372" s="244" t="s">
        <v>891</v>
      </c>
      <c r="G372" s="232"/>
      <c r="H372" s="245">
        <v>1.925</v>
      </c>
      <c r="I372" s="237"/>
      <c r="J372" s="232"/>
      <c r="K372" s="232"/>
      <c r="L372" s="238"/>
      <c r="M372" s="239"/>
      <c r="N372" s="240"/>
      <c r="O372" s="240"/>
      <c r="P372" s="240"/>
      <c r="Q372" s="240"/>
      <c r="R372" s="240"/>
      <c r="S372" s="240"/>
      <c r="T372" s="241"/>
      <c r="AT372" s="242" t="s">
        <v>148</v>
      </c>
      <c r="AU372" s="242" t="s">
        <v>85</v>
      </c>
      <c r="AV372" s="13" t="s">
        <v>85</v>
      </c>
      <c r="AW372" s="13" t="s">
        <v>40</v>
      </c>
      <c r="AX372" s="13" t="s">
        <v>76</v>
      </c>
      <c r="AY372" s="242" t="s">
        <v>138</v>
      </c>
    </row>
    <row r="373" spans="2:65" s="14" customFormat="1" ht="13.5">
      <c r="B373" s="246"/>
      <c r="C373" s="247"/>
      <c r="D373" s="233" t="s">
        <v>148</v>
      </c>
      <c r="E373" s="248" t="s">
        <v>23</v>
      </c>
      <c r="F373" s="249" t="s">
        <v>159</v>
      </c>
      <c r="G373" s="247"/>
      <c r="H373" s="250">
        <v>12.048</v>
      </c>
      <c r="I373" s="251"/>
      <c r="J373" s="247"/>
      <c r="K373" s="247"/>
      <c r="L373" s="252"/>
      <c r="M373" s="253"/>
      <c r="N373" s="254"/>
      <c r="O373" s="254"/>
      <c r="P373" s="254"/>
      <c r="Q373" s="254"/>
      <c r="R373" s="254"/>
      <c r="S373" s="254"/>
      <c r="T373" s="255"/>
      <c r="AT373" s="256" t="s">
        <v>148</v>
      </c>
      <c r="AU373" s="256" t="s">
        <v>85</v>
      </c>
      <c r="AV373" s="14" t="s">
        <v>95</v>
      </c>
      <c r="AW373" s="14" t="s">
        <v>40</v>
      </c>
      <c r="AX373" s="14" t="s">
        <v>83</v>
      </c>
      <c r="AY373" s="256" t="s">
        <v>138</v>
      </c>
    </row>
    <row r="374" spans="2:65" s="1" customFormat="1" ht="22.5" customHeight="1">
      <c r="B374" s="42"/>
      <c r="C374" s="264" t="s">
        <v>522</v>
      </c>
      <c r="D374" s="264" t="s">
        <v>246</v>
      </c>
      <c r="E374" s="265" t="s">
        <v>892</v>
      </c>
      <c r="F374" s="266" t="s">
        <v>893</v>
      </c>
      <c r="G374" s="267" t="s">
        <v>369</v>
      </c>
      <c r="H374" s="268">
        <v>4.0000000000000001E-3</v>
      </c>
      <c r="I374" s="269"/>
      <c r="J374" s="270">
        <f>ROUND(I374*H374,2)</f>
        <v>0</v>
      </c>
      <c r="K374" s="266" t="s">
        <v>23</v>
      </c>
      <c r="L374" s="271"/>
      <c r="M374" s="272" t="s">
        <v>23</v>
      </c>
      <c r="N374" s="273" t="s">
        <v>47</v>
      </c>
      <c r="O374" s="43"/>
      <c r="P374" s="214">
        <f>O374*H374</f>
        <v>0</v>
      </c>
      <c r="Q374" s="214">
        <v>1</v>
      </c>
      <c r="R374" s="214">
        <f>Q374*H374</f>
        <v>4.0000000000000001E-3</v>
      </c>
      <c r="S374" s="214">
        <v>0</v>
      </c>
      <c r="T374" s="215">
        <f>S374*H374</f>
        <v>0</v>
      </c>
      <c r="AR374" s="25" t="s">
        <v>564</v>
      </c>
      <c r="AT374" s="25" t="s">
        <v>246</v>
      </c>
      <c r="AU374" s="25" t="s">
        <v>85</v>
      </c>
      <c r="AY374" s="25" t="s">
        <v>138</v>
      </c>
      <c r="BE374" s="216">
        <f>IF(N374="základní",J374,0)</f>
        <v>0</v>
      </c>
      <c r="BF374" s="216">
        <f>IF(N374="snížená",J374,0)</f>
        <v>0</v>
      </c>
      <c r="BG374" s="216">
        <f>IF(N374="zákl. přenesená",J374,0)</f>
        <v>0</v>
      </c>
      <c r="BH374" s="216">
        <f>IF(N374="sníž. přenesená",J374,0)</f>
        <v>0</v>
      </c>
      <c r="BI374" s="216">
        <f>IF(N374="nulová",J374,0)</f>
        <v>0</v>
      </c>
      <c r="BJ374" s="25" t="s">
        <v>83</v>
      </c>
      <c r="BK374" s="216">
        <f>ROUND(I374*H374,2)</f>
        <v>0</v>
      </c>
      <c r="BL374" s="25" t="s">
        <v>284</v>
      </c>
      <c r="BM374" s="25" t="s">
        <v>894</v>
      </c>
    </row>
    <row r="375" spans="2:65" s="1" customFormat="1" ht="27">
      <c r="B375" s="42"/>
      <c r="C375" s="64"/>
      <c r="D375" s="217" t="s">
        <v>361</v>
      </c>
      <c r="E375" s="64"/>
      <c r="F375" s="218" t="s">
        <v>895</v>
      </c>
      <c r="G375" s="64"/>
      <c r="H375" s="64"/>
      <c r="I375" s="173"/>
      <c r="J375" s="64"/>
      <c r="K375" s="64"/>
      <c r="L375" s="62"/>
      <c r="M375" s="219"/>
      <c r="N375" s="43"/>
      <c r="O375" s="43"/>
      <c r="P375" s="43"/>
      <c r="Q375" s="43"/>
      <c r="R375" s="43"/>
      <c r="S375" s="43"/>
      <c r="T375" s="79"/>
      <c r="AT375" s="25" t="s">
        <v>361</v>
      </c>
      <c r="AU375" s="25" t="s">
        <v>85</v>
      </c>
    </row>
    <row r="376" spans="2:65" s="13" customFormat="1" ht="13.5">
      <c r="B376" s="231"/>
      <c r="C376" s="232"/>
      <c r="D376" s="233" t="s">
        <v>148</v>
      </c>
      <c r="E376" s="234" t="s">
        <v>23</v>
      </c>
      <c r="F376" s="235" t="s">
        <v>896</v>
      </c>
      <c r="G376" s="232"/>
      <c r="H376" s="236">
        <v>4.0000000000000001E-3</v>
      </c>
      <c r="I376" s="237"/>
      <c r="J376" s="232"/>
      <c r="K376" s="232"/>
      <c r="L376" s="238"/>
      <c r="M376" s="239"/>
      <c r="N376" s="240"/>
      <c r="O376" s="240"/>
      <c r="P376" s="240"/>
      <c r="Q376" s="240"/>
      <c r="R376" s="240"/>
      <c r="S376" s="240"/>
      <c r="T376" s="241"/>
      <c r="AT376" s="242" t="s">
        <v>148</v>
      </c>
      <c r="AU376" s="242" t="s">
        <v>85</v>
      </c>
      <c r="AV376" s="13" t="s">
        <v>85</v>
      </c>
      <c r="AW376" s="13" t="s">
        <v>40</v>
      </c>
      <c r="AX376" s="13" t="s">
        <v>83</v>
      </c>
      <c r="AY376" s="242" t="s">
        <v>138</v>
      </c>
    </row>
    <row r="377" spans="2:65" s="1" customFormat="1" ht="31.5" customHeight="1">
      <c r="B377" s="42"/>
      <c r="C377" s="205" t="s">
        <v>529</v>
      </c>
      <c r="D377" s="205" t="s">
        <v>140</v>
      </c>
      <c r="E377" s="206" t="s">
        <v>897</v>
      </c>
      <c r="F377" s="207" t="s">
        <v>898</v>
      </c>
      <c r="G377" s="208" t="s">
        <v>155</v>
      </c>
      <c r="H377" s="209">
        <v>24.096</v>
      </c>
      <c r="I377" s="210"/>
      <c r="J377" s="211">
        <f>ROUND(I377*H377,2)</f>
        <v>0</v>
      </c>
      <c r="K377" s="207" t="s">
        <v>144</v>
      </c>
      <c r="L377" s="62"/>
      <c r="M377" s="212" t="s">
        <v>23</v>
      </c>
      <c r="N377" s="213" t="s">
        <v>47</v>
      </c>
      <c r="O377" s="43"/>
      <c r="P377" s="214">
        <f>O377*H377</f>
        <v>0</v>
      </c>
      <c r="Q377" s="214">
        <v>0</v>
      </c>
      <c r="R377" s="214">
        <f>Q377*H377</f>
        <v>0</v>
      </c>
      <c r="S377" s="214">
        <v>0</v>
      </c>
      <c r="T377" s="215">
        <f>S377*H377</f>
        <v>0</v>
      </c>
      <c r="AR377" s="25" t="s">
        <v>284</v>
      </c>
      <c r="AT377" s="25" t="s">
        <v>140</v>
      </c>
      <c r="AU377" s="25" t="s">
        <v>85</v>
      </c>
      <c r="AY377" s="25" t="s">
        <v>138</v>
      </c>
      <c r="BE377" s="216">
        <f>IF(N377="základní",J377,0)</f>
        <v>0</v>
      </c>
      <c r="BF377" s="216">
        <f>IF(N377="snížená",J377,0)</f>
        <v>0</v>
      </c>
      <c r="BG377" s="216">
        <f>IF(N377="zákl. přenesená",J377,0)</f>
        <v>0</v>
      </c>
      <c r="BH377" s="216">
        <f>IF(N377="sníž. přenesená",J377,0)</f>
        <v>0</v>
      </c>
      <c r="BI377" s="216">
        <f>IF(N377="nulová",J377,0)</f>
        <v>0</v>
      </c>
      <c r="BJ377" s="25" t="s">
        <v>83</v>
      </c>
      <c r="BK377" s="216">
        <f>ROUND(I377*H377,2)</f>
        <v>0</v>
      </c>
      <c r="BL377" s="25" t="s">
        <v>284</v>
      </c>
      <c r="BM377" s="25" t="s">
        <v>899</v>
      </c>
    </row>
    <row r="378" spans="2:65" s="1" customFormat="1" ht="40.5">
      <c r="B378" s="42"/>
      <c r="C378" s="64"/>
      <c r="D378" s="217" t="s">
        <v>146</v>
      </c>
      <c r="E378" s="64"/>
      <c r="F378" s="218" t="s">
        <v>888</v>
      </c>
      <c r="G378" s="64"/>
      <c r="H378" s="64"/>
      <c r="I378" s="173"/>
      <c r="J378" s="64"/>
      <c r="K378" s="64"/>
      <c r="L378" s="62"/>
      <c r="M378" s="219"/>
      <c r="N378" s="43"/>
      <c r="O378" s="43"/>
      <c r="P378" s="43"/>
      <c r="Q378" s="43"/>
      <c r="R378" s="43"/>
      <c r="S378" s="43"/>
      <c r="T378" s="79"/>
      <c r="AT378" s="25" t="s">
        <v>146</v>
      </c>
      <c r="AU378" s="25" t="s">
        <v>85</v>
      </c>
    </row>
    <row r="379" spans="2:65" s="13" customFormat="1" ht="13.5">
      <c r="B379" s="231"/>
      <c r="C379" s="232"/>
      <c r="D379" s="233" t="s">
        <v>148</v>
      </c>
      <c r="E379" s="234" t="s">
        <v>23</v>
      </c>
      <c r="F379" s="235" t="s">
        <v>900</v>
      </c>
      <c r="G379" s="232"/>
      <c r="H379" s="236">
        <v>24.096</v>
      </c>
      <c r="I379" s="237"/>
      <c r="J379" s="232"/>
      <c r="K379" s="232"/>
      <c r="L379" s="238"/>
      <c r="M379" s="239"/>
      <c r="N379" s="240"/>
      <c r="O379" s="240"/>
      <c r="P379" s="240"/>
      <c r="Q379" s="240"/>
      <c r="R379" s="240"/>
      <c r="S379" s="240"/>
      <c r="T379" s="241"/>
      <c r="AT379" s="242" t="s">
        <v>148</v>
      </c>
      <c r="AU379" s="242" t="s">
        <v>85</v>
      </c>
      <c r="AV379" s="13" t="s">
        <v>85</v>
      </c>
      <c r="AW379" s="13" t="s">
        <v>40</v>
      </c>
      <c r="AX379" s="13" t="s">
        <v>83</v>
      </c>
      <c r="AY379" s="242" t="s">
        <v>138</v>
      </c>
    </row>
    <row r="380" spans="2:65" s="1" customFormat="1" ht="22.5" customHeight="1">
      <c r="B380" s="42"/>
      <c r="C380" s="264" t="s">
        <v>538</v>
      </c>
      <c r="D380" s="264" t="s">
        <v>246</v>
      </c>
      <c r="E380" s="265" t="s">
        <v>901</v>
      </c>
      <c r="F380" s="266" t="s">
        <v>902</v>
      </c>
      <c r="G380" s="267" t="s">
        <v>369</v>
      </c>
      <c r="H380" s="268">
        <v>8.0000000000000002E-3</v>
      </c>
      <c r="I380" s="269"/>
      <c r="J380" s="270">
        <f>ROUND(I380*H380,2)</f>
        <v>0</v>
      </c>
      <c r="K380" s="266" t="s">
        <v>23</v>
      </c>
      <c r="L380" s="271"/>
      <c r="M380" s="272" t="s">
        <v>23</v>
      </c>
      <c r="N380" s="273" t="s">
        <v>47</v>
      </c>
      <c r="O380" s="43"/>
      <c r="P380" s="214">
        <f>O380*H380</f>
        <v>0</v>
      </c>
      <c r="Q380" s="214">
        <v>1</v>
      </c>
      <c r="R380" s="214">
        <f>Q380*H380</f>
        <v>8.0000000000000002E-3</v>
      </c>
      <c r="S380" s="214">
        <v>0</v>
      </c>
      <c r="T380" s="215">
        <f>S380*H380</f>
        <v>0</v>
      </c>
      <c r="AR380" s="25" t="s">
        <v>564</v>
      </c>
      <c r="AT380" s="25" t="s">
        <v>246</v>
      </c>
      <c r="AU380" s="25" t="s">
        <v>85</v>
      </c>
      <c r="AY380" s="25" t="s">
        <v>138</v>
      </c>
      <c r="BE380" s="216">
        <f>IF(N380="základní",J380,0)</f>
        <v>0</v>
      </c>
      <c r="BF380" s="216">
        <f>IF(N380="snížená",J380,0)</f>
        <v>0</v>
      </c>
      <c r="BG380" s="216">
        <f>IF(N380="zákl. přenesená",J380,0)</f>
        <v>0</v>
      </c>
      <c r="BH380" s="216">
        <f>IF(N380="sníž. přenesená",J380,0)</f>
        <v>0</v>
      </c>
      <c r="BI380" s="216">
        <f>IF(N380="nulová",J380,0)</f>
        <v>0</v>
      </c>
      <c r="BJ380" s="25" t="s">
        <v>83</v>
      </c>
      <c r="BK380" s="216">
        <f>ROUND(I380*H380,2)</f>
        <v>0</v>
      </c>
      <c r="BL380" s="25" t="s">
        <v>284</v>
      </c>
      <c r="BM380" s="25" t="s">
        <v>903</v>
      </c>
    </row>
    <row r="381" spans="2:65" s="1" customFormat="1" ht="27">
      <c r="B381" s="42"/>
      <c r="C381" s="64"/>
      <c r="D381" s="217" t="s">
        <v>361</v>
      </c>
      <c r="E381" s="64"/>
      <c r="F381" s="218" t="s">
        <v>904</v>
      </c>
      <c r="G381" s="64"/>
      <c r="H381" s="64"/>
      <c r="I381" s="173"/>
      <c r="J381" s="64"/>
      <c r="K381" s="64"/>
      <c r="L381" s="62"/>
      <c r="M381" s="219"/>
      <c r="N381" s="43"/>
      <c r="O381" s="43"/>
      <c r="P381" s="43"/>
      <c r="Q381" s="43"/>
      <c r="R381" s="43"/>
      <c r="S381" s="43"/>
      <c r="T381" s="79"/>
      <c r="AT381" s="25" t="s">
        <v>361</v>
      </c>
      <c r="AU381" s="25" t="s">
        <v>85</v>
      </c>
    </row>
    <row r="382" spans="2:65" s="13" customFormat="1" ht="13.5">
      <c r="B382" s="231"/>
      <c r="C382" s="232"/>
      <c r="D382" s="233" t="s">
        <v>148</v>
      </c>
      <c r="E382" s="234" t="s">
        <v>23</v>
      </c>
      <c r="F382" s="235" t="s">
        <v>905</v>
      </c>
      <c r="G382" s="232"/>
      <c r="H382" s="236">
        <v>8.0000000000000002E-3</v>
      </c>
      <c r="I382" s="237"/>
      <c r="J382" s="232"/>
      <c r="K382" s="232"/>
      <c r="L382" s="238"/>
      <c r="M382" s="239"/>
      <c r="N382" s="240"/>
      <c r="O382" s="240"/>
      <c r="P382" s="240"/>
      <c r="Q382" s="240"/>
      <c r="R382" s="240"/>
      <c r="S382" s="240"/>
      <c r="T382" s="241"/>
      <c r="AT382" s="242" t="s">
        <v>148</v>
      </c>
      <c r="AU382" s="242" t="s">
        <v>85</v>
      </c>
      <c r="AV382" s="13" t="s">
        <v>85</v>
      </c>
      <c r="AW382" s="13" t="s">
        <v>40</v>
      </c>
      <c r="AX382" s="13" t="s">
        <v>83</v>
      </c>
      <c r="AY382" s="242" t="s">
        <v>138</v>
      </c>
    </row>
    <row r="383" spans="2:65" s="1" customFormat="1" ht="31.5" customHeight="1">
      <c r="B383" s="42"/>
      <c r="C383" s="205" t="s">
        <v>544</v>
      </c>
      <c r="D383" s="205" t="s">
        <v>140</v>
      </c>
      <c r="E383" s="206" t="s">
        <v>906</v>
      </c>
      <c r="F383" s="207" t="s">
        <v>907</v>
      </c>
      <c r="G383" s="208" t="s">
        <v>155</v>
      </c>
      <c r="H383" s="209">
        <v>83.328999999999994</v>
      </c>
      <c r="I383" s="210"/>
      <c r="J383" s="211">
        <f>ROUND(I383*H383,2)</f>
        <v>0</v>
      </c>
      <c r="K383" s="207" t="s">
        <v>144</v>
      </c>
      <c r="L383" s="62"/>
      <c r="M383" s="212" t="s">
        <v>23</v>
      </c>
      <c r="N383" s="213" t="s">
        <v>47</v>
      </c>
      <c r="O383" s="43"/>
      <c r="P383" s="214">
        <f>O383*H383</f>
        <v>0</v>
      </c>
      <c r="Q383" s="214">
        <v>0</v>
      </c>
      <c r="R383" s="214">
        <f>Q383*H383</f>
        <v>0</v>
      </c>
      <c r="S383" s="214">
        <v>0</v>
      </c>
      <c r="T383" s="215">
        <f>S383*H383</f>
        <v>0</v>
      </c>
      <c r="AR383" s="25" t="s">
        <v>284</v>
      </c>
      <c r="AT383" s="25" t="s">
        <v>140</v>
      </c>
      <c r="AU383" s="25" t="s">
        <v>85</v>
      </c>
      <c r="AY383" s="25" t="s">
        <v>138</v>
      </c>
      <c r="BE383" s="216">
        <f>IF(N383="základní",J383,0)</f>
        <v>0</v>
      </c>
      <c r="BF383" s="216">
        <f>IF(N383="snížená",J383,0)</f>
        <v>0</v>
      </c>
      <c r="BG383" s="216">
        <f>IF(N383="zákl. přenesená",J383,0)</f>
        <v>0</v>
      </c>
      <c r="BH383" s="216">
        <f>IF(N383="sníž. přenesená",J383,0)</f>
        <v>0</v>
      </c>
      <c r="BI383" s="216">
        <f>IF(N383="nulová",J383,0)</f>
        <v>0</v>
      </c>
      <c r="BJ383" s="25" t="s">
        <v>83</v>
      </c>
      <c r="BK383" s="216">
        <f>ROUND(I383*H383,2)</f>
        <v>0</v>
      </c>
      <c r="BL383" s="25" t="s">
        <v>284</v>
      </c>
      <c r="BM383" s="25" t="s">
        <v>908</v>
      </c>
    </row>
    <row r="384" spans="2:65" s="1" customFormat="1" ht="40.5">
      <c r="B384" s="42"/>
      <c r="C384" s="64"/>
      <c r="D384" s="217" t="s">
        <v>146</v>
      </c>
      <c r="E384" s="64"/>
      <c r="F384" s="218" t="s">
        <v>888</v>
      </c>
      <c r="G384" s="64"/>
      <c r="H384" s="64"/>
      <c r="I384" s="173"/>
      <c r="J384" s="64"/>
      <c r="K384" s="64"/>
      <c r="L384" s="62"/>
      <c r="M384" s="219"/>
      <c r="N384" s="43"/>
      <c r="O384" s="43"/>
      <c r="P384" s="43"/>
      <c r="Q384" s="43"/>
      <c r="R384" s="43"/>
      <c r="S384" s="43"/>
      <c r="T384" s="79"/>
      <c r="AT384" s="25" t="s">
        <v>146</v>
      </c>
      <c r="AU384" s="25" t="s">
        <v>85</v>
      </c>
    </row>
    <row r="385" spans="2:65" s="12" customFormat="1" ht="13.5">
      <c r="B385" s="220"/>
      <c r="C385" s="221"/>
      <c r="D385" s="217" t="s">
        <v>148</v>
      </c>
      <c r="E385" s="222" t="s">
        <v>23</v>
      </c>
      <c r="F385" s="223" t="s">
        <v>909</v>
      </c>
      <c r="G385" s="221"/>
      <c r="H385" s="224" t="s">
        <v>23</v>
      </c>
      <c r="I385" s="225"/>
      <c r="J385" s="221"/>
      <c r="K385" s="221"/>
      <c r="L385" s="226"/>
      <c r="M385" s="227"/>
      <c r="N385" s="228"/>
      <c r="O385" s="228"/>
      <c r="P385" s="228"/>
      <c r="Q385" s="228"/>
      <c r="R385" s="228"/>
      <c r="S385" s="228"/>
      <c r="T385" s="229"/>
      <c r="AT385" s="230" t="s">
        <v>148</v>
      </c>
      <c r="AU385" s="230" t="s">
        <v>85</v>
      </c>
      <c r="AV385" s="12" t="s">
        <v>83</v>
      </c>
      <c r="AW385" s="12" t="s">
        <v>40</v>
      </c>
      <c r="AX385" s="12" t="s">
        <v>76</v>
      </c>
      <c r="AY385" s="230" t="s">
        <v>138</v>
      </c>
    </row>
    <row r="386" spans="2:65" s="13" customFormat="1" ht="13.5">
      <c r="B386" s="231"/>
      <c r="C386" s="232"/>
      <c r="D386" s="217" t="s">
        <v>148</v>
      </c>
      <c r="E386" s="243" t="s">
        <v>23</v>
      </c>
      <c r="F386" s="244" t="s">
        <v>783</v>
      </c>
      <c r="G386" s="232"/>
      <c r="H386" s="245">
        <v>9.3350000000000009</v>
      </c>
      <c r="I386" s="237"/>
      <c r="J386" s="232"/>
      <c r="K386" s="232"/>
      <c r="L386" s="238"/>
      <c r="M386" s="239"/>
      <c r="N386" s="240"/>
      <c r="O386" s="240"/>
      <c r="P386" s="240"/>
      <c r="Q386" s="240"/>
      <c r="R386" s="240"/>
      <c r="S386" s="240"/>
      <c r="T386" s="241"/>
      <c r="AT386" s="242" t="s">
        <v>148</v>
      </c>
      <c r="AU386" s="242" t="s">
        <v>85</v>
      </c>
      <c r="AV386" s="13" t="s">
        <v>85</v>
      </c>
      <c r="AW386" s="13" t="s">
        <v>40</v>
      </c>
      <c r="AX386" s="13" t="s">
        <v>76</v>
      </c>
      <c r="AY386" s="242" t="s">
        <v>138</v>
      </c>
    </row>
    <row r="387" spans="2:65" s="13" customFormat="1" ht="13.5">
      <c r="B387" s="231"/>
      <c r="C387" s="232"/>
      <c r="D387" s="217" t="s">
        <v>148</v>
      </c>
      <c r="E387" s="243" t="s">
        <v>23</v>
      </c>
      <c r="F387" s="244" t="s">
        <v>784</v>
      </c>
      <c r="G387" s="232"/>
      <c r="H387" s="245">
        <v>1.655</v>
      </c>
      <c r="I387" s="237"/>
      <c r="J387" s="232"/>
      <c r="K387" s="232"/>
      <c r="L387" s="238"/>
      <c r="M387" s="239"/>
      <c r="N387" s="240"/>
      <c r="O387" s="240"/>
      <c r="P387" s="240"/>
      <c r="Q387" s="240"/>
      <c r="R387" s="240"/>
      <c r="S387" s="240"/>
      <c r="T387" s="241"/>
      <c r="AT387" s="242" t="s">
        <v>148</v>
      </c>
      <c r="AU387" s="242" t="s">
        <v>85</v>
      </c>
      <c r="AV387" s="13" t="s">
        <v>85</v>
      </c>
      <c r="AW387" s="13" t="s">
        <v>40</v>
      </c>
      <c r="AX387" s="13" t="s">
        <v>76</v>
      </c>
      <c r="AY387" s="242" t="s">
        <v>138</v>
      </c>
    </row>
    <row r="388" spans="2:65" s="13" customFormat="1" ht="13.5">
      <c r="B388" s="231"/>
      <c r="C388" s="232"/>
      <c r="D388" s="217" t="s">
        <v>148</v>
      </c>
      <c r="E388" s="243" t="s">
        <v>23</v>
      </c>
      <c r="F388" s="244" t="s">
        <v>785</v>
      </c>
      <c r="G388" s="232"/>
      <c r="H388" s="245">
        <v>2.5</v>
      </c>
      <c r="I388" s="237"/>
      <c r="J388" s="232"/>
      <c r="K388" s="232"/>
      <c r="L388" s="238"/>
      <c r="M388" s="239"/>
      <c r="N388" s="240"/>
      <c r="O388" s="240"/>
      <c r="P388" s="240"/>
      <c r="Q388" s="240"/>
      <c r="R388" s="240"/>
      <c r="S388" s="240"/>
      <c r="T388" s="241"/>
      <c r="AT388" s="242" t="s">
        <v>148</v>
      </c>
      <c r="AU388" s="242" t="s">
        <v>85</v>
      </c>
      <c r="AV388" s="13" t="s">
        <v>85</v>
      </c>
      <c r="AW388" s="13" t="s">
        <v>40</v>
      </c>
      <c r="AX388" s="13" t="s">
        <v>76</v>
      </c>
      <c r="AY388" s="242" t="s">
        <v>138</v>
      </c>
    </row>
    <row r="389" spans="2:65" s="12" customFormat="1" ht="13.5">
      <c r="B389" s="220"/>
      <c r="C389" s="221"/>
      <c r="D389" s="217" t="s">
        <v>148</v>
      </c>
      <c r="E389" s="222" t="s">
        <v>23</v>
      </c>
      <c r="F389" s="223" t="s">
        <v>910</v>
      </c>
      <c r="G389" s="221"/>
      <c r="H389" s="224" t="s">
        <v>23</v>
      </c>
      <c r="I389" s="225"/>
      <c r="J389" s="221"/>
      <c r="K389" s="221"/>
      <c r="L389" s="226"/>
      <c r="M389" s="227"/>
      <c r="N389" s="228"/>
      <c r="O389" s="228"/>
      <c r="P389" s="228"/>
      <c r="Q389" s="228"/>
      <c r="R389" s="228"/>
      <c r="S389" s="228"/>
      <c r="T389" s="229"/>
      <c r="AT389" s="230" t="s">
        <v>148</v>
      </c>
      <c r="AU389" s="230" t="s">
        <v>85</v>
      </c>
      <c r="AV389" s="12" t="s">
        <v>83</v>
      </c>
      <c r="AW389" s="12" t="s">
        <v>40</v>
      </c>
      <c r="AX389" s="12" t="s">
        <v>76</v>
      </c>
      <c r="AY389" s="230" t="s">
        <v>138</v>
      </c>
    </row>
    <row r="390" spans="2:65" s="13" customFormat="1" ht="13.5">
      <c r="B390" s="231"/>
      <c r="C390" s="232"/>
      <c r="D390" s="217" t="s">
        <v>148</v>
      </c>
      <c r="E390" s="243" t="s">
        <v>23</v>
      </c>
      <c r="F390" s="244" t="s">
        <v>786</v>
      </c>
      <c r="G390" s="232"/>
      <c r="H390" s="245">
        <v>43.713999999999999</v>
      </c>
      <c r="I390" s="237"/>
      <c r="J390" s="232"/>
      <c r="K390" s="232"/>
      <c r="L390" s="238"/>
      <c r="M390" s="239"/>
      <c r="N390" s="240"/>
      <c r="O390" s="240"/>
      <c r="P390" s="240"/>
      <c r="Q390" s="240"/>
      <c r="R390" s="240"/>
      <c r="S390" s="240"/>
      <c r="T390" s="241"/>
      <c r="AT390" s="242" t="s">
        <v>148</v>
      </c>
      <c r="AU390" s="242" t="s">
        <v>85</v>
      </c>
      <c r="AV390" s="13" t="s">
        <v>85</v>
      </c>
      <c r="AW390" s="13" t="s">
        <v>40</v>
      </c>
      <c r="AX390" s="13" t="s">
        <v>76</v>
      </c>
      <c r="AY390" s="242" t="s">
        <v>138</v>
      </c>
    </row>
    <row r="391" spans="2:65" s="13" customFormat="1" ht="13.5">
      <c r="B391" s="231"/>
      <c r="C391" s="232"/>
      <c r="D391" s="217" t="s">
        <v>148</v>
      </c>
      <c r="E391" s="243" t="s">
        <v>23</v>
      </c>
      <c r="F391" s="244" t="s">
        <v>787</v>
      </c>
      <c r="G391" s="232"/>
      <c r="H391" s="245">
        <v>7</v>
      </c>
      <c r="I391" s="237"/>
      <c r="J391" s="232"/>
      <c r="K391" s="232"/>
      <c r="L391" s="238"/>
      <c r="M391" s="239"/>
      <c r="N391" s="240"/>
      <c r="O391" s="240"/>
      <c r="P391" s="240"/>
      <c r="Q391" s="240"/>
      <c r="R391" s="240"/>
      <c r="S391" s="240"/>
      <c r="T391" s="241"/>
      <c r="AT391" s="242" t="s">
        <v>148</v>
      </c>
      <c r="AU391" s="242" t="s">
        <v>85</v>
      </c>
      <c r="AV391" s="13" t="s">
        <v>85</v>
      </c>
      <c r="AW391" s="13" t="s">
        <v>40</v>
      </c>
      <c r="AX391" s="13" t="s">
        <v>76</v>
      </c>
      <c r="AY391" s="242" t="s">
        <v>138</v>
      </c>
    </row>
    <row r="392" spans="2:65" s="13" customFormat="1" ht="13.5">
      <c r="B392" s="231"/>
      <c r="C392" s="232"/>
      <c r="D392" s="217" t="s">
        <v>148</v>
      </c>
      <c r="E392" s="243" t="s">
        <v>23</v>
      </c>
      <c r="F392" s="244" t="s">
        <v>788</v>
      </c>
      <c r="G392" s="232"/>
      <c r="H392" s="245">
        <v>6.8250000000000002</v>
      </c>
      <c r="I392" s="237"/>
      <c r="J392" s="232"/>
      <c r="K392" s="232"/>
      <c r="L392" s="238"/>
      <c r="M392" s="239"/>
      <c r="N392" s="240"/>
      <c r="O392" s="240"/>
      <c r="P392" s="240"/>
      <c r="Q392" s="240"/>
      <c r="R392" s="240"/>
      <c r="S392" s="240"/>
      <c r="T392" s="241"/>
      <c r="AT392" s="242" t="s">
        <v>148</v>
      </c>
      <c r="AU392" s="242" t="s">
        <v>85</v>
      </c>
      <c r="AV392" s="13" t="s">
        <v>85</v>
      </c>
      <c r="AW392" s="13" t="s">
        <v>40</v>
      </c>
      <c r="AX392" s="13" t="s">
        <v>76</v>
      </c>
      <c r="AY392" s="242" t="s">
        <v>138</v>
      </c>
    </row>
    <row r="393" spans="2:65" s="15" customFormat="1" ht="13.5">
      <c r="B393" s="278"/>
      <c r="C393" s="279"/>
      <c r="D393" s="217" t="s">
        <v>148</v>
      </c>
      <c r="E393" s="280" t="s">
        <v>23</v>
      </c>
      <c r="F393" s="281" t="s">
        <v>773</v>
      </c>
      <c r="G393" s="279"/>
      <c r="H393" s="282">
        <v>71.028999999999996</v>
      </c>
      <c r="I393" s="283"/>
      <c r="J393" s="279"/>
      <c r="K393" s="279"/>
      <c r="L393" s="284"/>
      <c r="M393" s="285"/>
      <c r="N393" s="286"/>
      <c r="O393" s="286"/>
      <c r="P393" s="286"/>
      <c r="Q393" s="286"/>
      <c r="R393" s="286"/>
      <c r="S393" s="286"/>
      <c r="T393" s="287"/>
      <c r="AT393" s="288" t="s">
        <v>148</v>
      </c>
      <c r="AU393" s="288" t="s">
        <v>85</v>
      </c>
      <c r="AV393" s="15" t="s">
        <v>92</v>
      </c>
      <c r="AW393" s="15" t="s">
        <v>40</v>
      </c>
      <c r="AX393" s="15" t="s">
        <v>76</v>
      </c>
      <c r="AY393" s="288" t="s">
        <v>138</v>
      </c>
    </row>
    <row r="394" spans="2:65" s="12" customFormat="1" ht="13.5">
      <c r="B394" s="220"/>
      <c r="C394" s="221"/>
      <c r="D394" s="217" t="s">
        <v>148</v>
      </c>
      <c r="E394" s="222" t="s">
        <v>23</v>
      </c>
      <c r="F394" s="223" t="s">
        <v>645</v>
      </c>
      <c r="G394" s="221"/>
      <c r="H394" s="224" t="s">
        <v>23</v>
      </c>
      <c r="I394" s="225"/>
      <c r="J394" s="221"/>
      <c r="K394" s="221"/>
      <c r="L394" s="226"/>
      <c r="M394" s="227"/>
      <c r="N394" s="228"/>
      <c r="O394" s="228"/>
      <c r="P394" s="228"/>
      <c r="Q394" s="228"/>
      <c r="R394" s="228"/>
      <c r="S394" s="228"/>
      <c r="T394" s="229"/>
      <c r="AT394" s="230" t="s">
        <v>148</v>
      </c>
      <c r="AU394" s="230" t="s">
        <v>85</v>
      </c>
      <c r="AV394" s="12" t="s">
        <v>83</v>
      </c>
      <c r="AW394" s="12" t="s">
        <v>40</v>
      </c>
      <c r="AX394" s="12" t="s">
        <v>76</v>
      </c>
      <c r="AY394" s="230" t="s">
        <v>138</v>
      </c>
    </row>
    <row r="395" spans="2:65" s="13" customFormat="1" ht="13.5">
      <c r="B395" s="231"/>
      <c r="C395" s="232"/>
      <c r="D395" s="217" t="s">
        <v>148</v>
      </c>
      <c r="E395" s="243" t="s">
        <v>23</v>
      </c>
      <c r="F395" s="244" t="s">
        <v>745</v>
      </c>
      <c r="G395" s="232"/>
      <c r="H395" s="245">
        <v>4.18</v>
      </c>
      <c r="I395" s="237"/>
      <c r="J395" s="232"/>
      <c r="K395" s="232"/>
      <c r="L395" s="238"/>
      <c r="M395" s="239"/>
      <c r="N395" s="240"/>
      <c r="O395" s="240"/>
      <c r="P395" s="240"/>
      <c r="Q395" s="240"/>
      <c r="R395" s="240"/>
      <c r="S395" s="240"/>
      <c r="T395" s="241"/>
      <c r="AT395" s="242" t="s">
        <v>148</v>
      </c>
      <c r="AU395" s="242" t="s">
        <v>85</v>
      </c>
      <c r="AV395" s="13" t="s">
        <v>85</v>
      </c>
      <c r="AW395" s="13" t="s">
        <v>40</v>
      </c>
      <c r="AX395" s="13" t="s">
        <v>76</v>
      </c>
      <c r="AY395" s="242" t="s">
        <v>138</v>
      </c>
    </row>
    <row r="396" spans="2:65" s="13" customFormat="1" ht="13.5">
      <c r="B396" s="231"/>
      <c r="C396" s="232"/>
      <c r="D396" s="217" t="s">
        <v>148</v>
      </c>
      <c r="E396" s="243" t="s">
        <v>23</v>
      </c>
      <c r="F396" s="244" t="s">
        <v>746</v>
      </c>
      <c r="G396" s="232"/>
      <c r="H396" s="245">
        <v>8.1199999999999992</v>
      </c>
      <c r="I396" s="237"/>
      <c r="J396" s="232"/>
      <c r="K396" s="232"/>
      <c r="L396" s="238"/>
      <c r="M396" s="239"/>
      <c r="N396" s="240"/>
      <c r="O396" s="240"/>
      <c r="P396" s="240"/>
      <c r="Q396" s="240"/>
      <c r="R396" s="240"/>
      <c r="S396" s="240"/>
      <c r="T396" s="241"/>
      <c r="AT396" s="242" t="s">
        <v>148</v>
      </c>
      <c r="AU396" s="242" t="s">
        <v>85</v>
      </c>
      <c r="AV396" s="13" t="s">
        <v>85</v>
      </c>
      <c r="AW396" s="13" t="s">
        <v>40</v>
      </c>
      <c r="AX396" s="13" t="s">
        <v>76</v>
      </c>
      <c r="AY396" s="242" t="s">
        <v>138</v>
      </c>
    </row>
    <row r="397" spans="2:65" s="15" customFormat="1" ht="13.5">
      <c r="B397" s="278"/>
      <c r="C397" s="279"/>
      <c r="D397" s="217" t="s">
        <v>148</v>
      </c>
      <c r="E397" s="280" t="s">
        <v>23</v>
      </c>
      <c r="F397" s="281" t="s">
        <v>773</v>
      </c>
      <c r="G397" s="279"/>
      <c r="H397" s="282">
        <v>12.3</v>
      </c>
      <c r="I397" s="283"/>
      <c r="J397" s="279"/>
      <c r="K397" s="279"/>
      <c r="L397" s="284"/>
      <c r="M397" s="285"/>
      <c r="N397" s="286"/>
      <c r="O397" s="286"/>
      <c r="P397" s="286"/>
      <c r="Q397" s="286"/>
      <c r="R397" s="286"/>
      <c r="S397" s="286"/>
      <c r="T397" s="287"/>
      <c r="AT397" s="288" t="s">
        <v>148</v>
      </c>
      <c r="AU397" s="288" t="s">
        <v>85</v>
      </c>
      <c r="AV397" s="15" t="s">
        <v>92</v>
      </c>
      <c r="AW397" s="15" t="s">
        <v>40</v>
      </c>
      <c r="AX397" s="15" t="s">
        <v>76</v>
      </c>
      <c r="AY397" s="288" t="s">
        <v>138</v>
      </c>
    </row>
    <row r="398" spans="2:65" s="14" customFormat="1" ht="13.5">
      <c r="B398" s="246"/>
      <c r="C398" s="247"/>
      <c r="D398" s="233" t="s">
        <v>148</v>
      </c>
      <c r="E398" s="248" t="s">
        <v>23</v>
      </c>
      <c r="F398" s="249" t="s">
        <v>159</v>
      </c>
      <c r="G398" s="247"/>
      <c r="H398" s="250">
        <v>83.328999999999994</v>
      </c>
      <c r="I398" s="251"/>
      <c r="J398" s="247"/>
      <c r="K398" s="247"/>
      <c r="L398" s="252"/>
      <c r="M398" s="253"/>
      <c r="N398" s="254"/>
      <c r="O398" s="254"/>
      <c r="P398" s="254"/>
      <c r="Q398" s="254"/>
      <c r="R398" s="254"/>
      <c r="S398" s="254"/>
      <c r="T398" s="255"/>
      <c r="AT398" s="256" t="s">
        <v>148</v>
      </c>
      <c r="AU398" s="256" t="s">
        <v>85</v>
      </c>
      <c r="AV398" s="14" t="s">
        <v>95</v>
      </c>
      <c r="AW398" s="14" t="s">
        <v>40</v>
      </c>
      <c r="AX398" s="14" t="s">
        <v>83</v>
      </c>
      <c r="AY398" s="256" t="s">
        <v>138</v>
      </c>
    </row>
    <row r="399" spans="2:65" s="1" customFormat="1" ht="22.5" customHeight="1">
      <c r="B399" s="42"/>
      <c r="C399" s="264" t="s">
        <v>549</v>
      </c>
      <c r="D399" s="264" t="s">
        <v>246</v>
      </c>
      <c r="E399" s="265" t="s">
        <v>911</v>
      </c>
      <c r="F399" s="266" t="s">
        <v>893</v>
      </c>
      <c r="G399" s="267" t="s">
        <v>369</v>
      </c>
      <c r="H399" s="268">
        <v>2.9000000000000001E-2</v>
      </c>
      <c r="I399" s="269"/>
      <c r="J399" s="270">
        <f>ROUND(I399*H399,2)</f>
        <v>0</v>
      </c>
      <c r="K399" s="266" t="s">
        <v>23</v>
      </c>
      <c r="L399" s="271"/>
      <c r="M399" s="272" t="s">
        <v>23</v>
      </c>
      <c r="N399" s="273" t="s">
        <v>47</v>
      </c>
      <c r="O399" s="43"/>
      <c r="P399" s="214">
        <f>O399*H399</f>
        <v>0</v>
      </c>
      <c r="Q399" s="214">
        <v>1</v>
      </c>
      <c r="R399" s="214">
        <f>Q399*H399</f>
        <v>2.9000000000000001E-2</v>
      </c>
      <c r="S399" s="214">
        <v>0</v>
      </c>
      <c r="T399" s="215">
        <f>S399*H399</f>
        <v>0</v>
      </c>
      <c r="AR399" s="25" t="s">
        <v>564</v>
      </c>
      <c r="AT399" s="25" t="s">
        <v>246</v>
      </c>
      <c r="AU399" s="25" t="s">
        <v>85</v>
      </c>
      <c r="AY399" s="25" t="s">
        <v>138</v>
      </c>
      <c r="BE399" s="216">
        <f>IF(N399="základní",J399,0)</f>
        <v>0</v>
      </c>
      <c r="BF399" s="216">
        <f>IF(N399="snížená",J399,0)</f>
        <v>0</v>
      </c>
      <c r="BG399" s="216">
        <f>IF(N399="zákl. přenesená",J399,0)</f>
        <v>0</v>
      </c>
      <c r="BH399" s="216">
        <f>IF(N399="sníž. přenesená",J399,0)</f>
        <v>0</v>
      </c>
      <c r="BI399" s="216">
        <f>IF(N399="nulová",J399,0)</f>
        <v>0</v>
      </c>
      <c r="BJ399" s="25" t="s">
        <v>83</v>
      </c>
      <c r="BK399" s="216">
        <f>ROUND(I399*H399,2)</f>
        <v>0</v>
      </c>
      <c r="BL399" s="25" t="s">
        <v>284</v>
      </c>
      <c r="BM399" s="25" t="s">
        <v>912</v>
      </c>
    </row>
    <row r="400" spans="2:65" s="1" customFormat="1" ht="27">
      <c r="B400" s="42"/>
      <c r="C400" s="64"/>
      <c r="D400" s="217" t="s">
        <v>361</v>
      </c>
      <c r="E400" s="64"/>
      <c r="F400" s="218" t="s">
        <v>895</v>
      </c>
      <c r="G400" s="64"/>
      <c r="H400" s="64"/>
      <c r="I400" s="173"/>
      <c r="J400" s="64"/>
      <c r="K400" s="64"/>
      <c r="L400" s="62"/>
      <c r="M400" s="219"/>
      <c r="N400" s="43"/>
      <c r="O400" s="43"/>
      <c r="P400" s="43"/>
      <c r="Q400" s="43"/>
      <c r="R400" s="43"/>
      <c r="S400" s="43"/>
      <c r="T400" s="79"/>
      <c r="AT400" s="25" t="s">
        <v>361</v>
      </c>
      <c r="AU400" s="25" t="s">
        <v>85</v>
      </c>
    </row>
    <row r="401" spans="2:65" s="13" customFormat="1" ht="13.5">
      <c r="B401" s="231"/>
      <c r="C401" s="232"/>
      <c r="D401" s="233" t="s">
        <v>148</v>
      </c>
      <c r="E401" s="234" t="s">
        <v>23</v>
      </c>
      <c r="F401" s="235" t="s">
        <v>913</v>
      </c>
      <c r="G401" s="232"/>
      <c r="H401" s="236">
        <v>2.9000000000000001E-2</v>
      </c>
      <c r="I401" s="237"/>
      <c r="J401" s="232"/>
      <c r="K401" s="232"/>
      <c r="L401" s="238"/>
      <c r="M401" s="239"/>
      <c r="N401" s="240"/>
      <c r="O401" s="240"/>
      <c r="P401" s="240"/>
      <c r="Q401" s="240"/>
      <c r="R401" s="240"/>
      <c r="S401" s="240"/>
      <c r="T401" s="241"/>
      <c r="AT401" s="242" t="s">
        <v>148</v>
      </c>
      <c r="AU401" s="242" t="s">
        <v>85</v>
      </c>
      <c r="AV401" s="13" t="s">
        <v>85</v>
      </c>
      <c r="AW401" s="13" t="s">
        <v>40</v>
      </c>
      <c r="AX401" s="13" t="s">
        <v>83</v>
      </c>
      <c r="AY401" s="242" t="s">
        <v>138</v>
      </c>
    </row>
    <row r="402" spans="2:65" s="1" customFormat="1" ht="31.5" customHeight="1">
      <c r="B402" s="42"/>
      <c r="C402" s="205" t="s">
        <v>588</v>
      </c>
      <c r="D402" s="205" t="s">
        <v>140</v>
      </c>
      <c r="E402" s="206" t="s">
        <v>914</v>
      </c>
      <c r="F402" s="207" t="s">
        <v>915</v>
      </c>
      <c r="G402" s="208" t="s">
        <v>155</v>
      </c>
      <c r="H402" s="209">
        <v>166.65799999999999</v>
      </c>
      <c r="I402" s="210"/>
      <c r="J402" s="211">
        <f>ROUND(I402*H402,2)</f>
        <v>0</v>
      </c>
      <c r="K402" s="207" t="s">
        <v>144</v>
      </c>
      <c r="L402" s="62"/>
      <c r="M402" s="212" t="s">
        <v>23</v>
      </c>
      <c r="N402" s="213" t="s">
        <v>47</v>
      </c>
      <c r="O402" s="43"/>
      <c r="P402" s="214">
        <f>O402*H402</f>
        <v>0</v>
      </c>
      <c r="Q402" s="214">
        <v>0</v>
      </c>
      <c r="R402" s="214">
        <f>Q402*H402</f>
        <v>0</v>
      </c>
      <c r="S402" s="214">
        <v>0</v>
      </c>
      <c r="T402" s="215">
        <f>S402*H402</f>
        <v>0</v>
      </c>
      <c r="AR402" s="25" t="s">
        <v>284</v>
      </c>
      <c r="AT402" s="25" t="s">
        <v>140</v>
      </c>
      <c r="AU402" s="25" t="s">
        <v>85</v>
      </c>
      <c r="AY402" s="25" t="s">
        <v>138</v>
      </c>
      <c r="BE402" s="216">
        <f>IF(N402="základní",J402,0)</f>
        <v>0</v>
      </c>
      <c r="BF402" s="216">
        <f>IF(N402="snížená",J402,0)</f>
        <v>0</v>
      </c>
      <c r="BG402" s="216">
        <f>IF(N402="zákl. přenesená",J402,0)</f>
        <v>0</v>
      </c>
      <c r="BH402" s="216">
        <f>IF(N402="sníž. přenesená",J402,0)</f>
        <v>0</v>
      </c>
      <c r="BI402" s="216">
        <f>IF(N402="nulová",J402,0)</f>
        <v>0</v>
      </c>
      <c r="BJ402" s="25" t="s">
        <v>83</v>
      </c>
      <c r="BK402" s="216">
        <f>ROUND(I402*H402,2)</f>
        <v>0</v>
      </c>
      <c r="BL402" s="25" t="s">
        <v>284</v>
      </c>
      <c r="BM402" s="25" t="s">
        <v>916</v>
      </c>
    </row>
    <row r="403" spans="2:65" s="1" customFormat="1" ht="40.5">
      <c r="B403" s="42"/>
      <c r="C403" s="64"/>
      <c r="D403" s="217" t="s">
        <v>146</v>
      </c>
      <c r="E403" s="64"/>
      <c r="F403" s="218" t="s">
        <v>888</v>
      </c>
      <c r="G403" s="64"/>
      <c r="H403" s="64"/>
      <c r="I403" s="173"/>
      <c r="J403" s="64"/>
      <c r="K403" s="64"/>
      <c r="L403" s="62"/>
      <c r="M403" s="219"/>
      <c r="N403" s="43"/>
      <c r="O403" s="43"/>
      <c r="P403" s="43"/>
      <c r="Q403" s="43"/>
      <c r="R403" s="43"/>
      <c r="S403" s="43"/>
      <c r="T403" s="79"/>
      <c r="AT403" s="25" t="s">
        <v>146</v>
      </c>
      <c r="AU403" s="25" t="s">
        <v>85</v>
      </c>
    </row>
    <row r="404" spans="2:65" s="13" customFormat="1" ht="13.5">
      <c r="B404" s="231"/>
      <c r="C404" s="232"/>
      <c r="D404" s="233" t="s">
        <v>148</v>
      </c>
      <c r="E404" s="234" t="s">
        <v>23</v>
      </c>
      <c r="F404" s="235" t="s">
        <v>917</v>
      </c>
      <c r="G404" s="232"/>
      <c r="H404" s="236">
        <v>166.65799999999999</v>
      </c>
      <c r="I404" s="237"/>
      <c r="J404" s="232"/>
      <c r="K404" s="232"/>
      <c r="L404" s="238"/>
      <c r="M404" s="239"/>
      <c r="N404" s="240"/>
      <c r="O404" s="240"/>
      <c r="P404" s="240"/>
      <c r="Q404" s="240"/>
      <c r="R404" s="240"/>
      <c r="S404" s="240"/>
      <c r="T404" s="241"/>
      <c r="AT404" s="242" t="s">
        <v>148</v>
      </c>
      <c r="AU404" s="242" t="s">
        <v>85</v>
      </c>
      <c r="AV404" s="13" t="s">
        <v>85</v>
      </c>
      <c r="AW404" s="13" t="s">
        <v>40</v>
      </c>
      <c r="AX404" s="13" t="s">
        <v>83</v>
      </c>
      <c r="AY404" s="242" t="s">
        <v>138</v>
      </c>
    </row>
    <row r="405" spans="2:65" s="1" customFormat="1" ht="22.5" customHeight="1">
      <c r="B405" s="42"/>
      <c r="C405" s="264" t="s">
        <v>594</v>
      </c>
      <c r="D405" s="264" t="s">
        <v>246</v>
      </c>
      <c r="E405" s="265" t="s">
        <v>918</v>
      </c>
      <c r="F405" s="266" t="s">
        <v>902</v>
      </c>
      <c r="G405" s="267" t="s">
        <v>369</v>
      </c>
      <c r="H405" s="268">
        <v>7.4999999999999997E-2</v>
      </c>
      <c r="I405" s="269"/>
      <c r="J405" s="270">
        <f>ROUND(I405*H405,2)</f>
        <v>0</v>
      </c>
      <c r="K405" s="266" t="s">
        <v>23</v>
      </c>
      <c r="L405" s="271"/>
      <c r="M405" s="272" t="s">
        <v>23</v>
      </c>
      <c r="N405" s="273" t="s">
        <v>47</v>
      </c>
      <c r="O405" s="43"/>
      <c r="P405" s="214">
        <f>O405*H405</f>
        <v>0</v>
      </c>
      <c r="Q405" s="214">
        <v>1</v>
      </c>
      <c r="R405" s="214">
        <f>Q405*H405</f>
        <v>7.4999999999999997E-2</v>
      </c>
      <c r="S405" s="214">
        <v>0</v>
      </c>
      <c r="T405" s="215">
        <f>S405*H405</f>
        <v>0</v>
      </c>
      <c r="AR405" s="25" t="s">
        <v>564</v>
      </c>
      <c r="AT405" s="25" t="s">
        <v>246</v>
      </c>
      <c r="AU405" s="25" t="s">
        <v>85</v>
      </c>
      <c r="AY405" s="25" t="s">
        <v>138</v>
      </c>
      <c r="BE405" s="216">
        <f>IF(N405="základní",J405,0)</f>
        <v>0</v>
      </c>
      <c r="BF405" s="216">
        <f>IF(N405="snížená",J405,0)</f>
        <v>0</v>
      </c>
      <c r="BG405" s="216">
        <f>IF(N405="zákl. přenesená",J405,0)</f>
        <v>0</v>
      </c>
      <c r="BH405" s="216">
        <f>IF(N405="sníž. přenesená",J405,0)</f>
        <v>0</v>
      </c>
      <c r="BI405" s="216">
        <f>IF(N405="nulová",J405,0)</f>
        <v>0</v>
      </c>
      <c r="BJ405" s="25" t="s">
        <v>83</v>
      </c>
      <c r="BK405" s="216">
        <f>ROUND(I405*H405,2)</f>
        <v>0</v>
      </c>
      <c r="BL405" s="25" t="s">
        <v>284</v>
      </c>
      <c r="BM405" s="25" t="s">
        <v>919</v>
      </c>
    </row>
    <row r="406" spans="2:65" s="1" customFormat="1" ht="27">
      <c r="B406" s="42"/>
      <c r="C406" s="64"/>
      <c r="D406" s="217" t="s">
        <v>361</v>
      </c>
      <c r="E406" s="64"/>
      <c r="F406" s="218" t="s">
        <v>904</v>
      </c>
      <c r="G406" s="64"/>
      <c r="H406" s="64"/>
      <c r="I406" s="173"/>
      <c r="J406" s="64"/>
      <c r="K406" s="64"/>
      <c r="L406" s="62"/>
      <c r="M406" s="219"/>
      <c r="N406" s="43"/>
      <c r="O406" s="43"/>
      <c r="P406" s="43"/>
      <c r="Q406" s="43"/>
      <c r="R406" s="43"/>
      <c r="S406" s="43"/>
      <c r="T406" s="79"/>
      <c r="AT406" s="25" t="s">
        <v>361</v>
      </c>
      <c r="AU406" s="25" t="s">
        <v>85</v>
      </c>
    </row>
    <row r="407" spans="2:65" s="13" customFormat="1" ht="13.5">
      <c r="B407" s="231"/>
      <c r="C407" s="232"/>
      <c r="D407" s="233" t="s">
        <v>148</v>
      </c>
      <c r="E407" s="234" t="s">
        <v>23</v>
      </c>
      <c r="F407" s="235" t="s">
        <v>920</v>
      </c>
      <c r="G407" s="232"/>
      <c r="H407" s="236">
        <v>7.4999999999999997E-2</v>
      </c>
      <c r="I407" s="237"/>
      <c r="J407" s="232"/>
      <c r="K407" s="232"/>
      <c r="L407" s="238"/>
      <c r="M407" s="239"/>
      <c r="N407" s="240"/>
      <c r="O407" s="240"/>
      <c r="P407" s="240"/>
      <c r="Q407" s="240"/>
      <c r="R407" s="240"/>
      <c r="S407" s="240"/>
      <c r="T407" s="241"/>
      <c r="AT407" s="242" t="s">
        <v>148</v>
      </c>
      <c r="AU407" s="242" t="s">
        <v>85</v>
      </c>
      <c r="AV407" s="13" t="s">
        <v>85</v>
      </c>
      <c r="AW407" s="13" t="s">
        <v>40</v>
      </c>
      <c r="AX407" s="13" t="s">
        <v>83</v>
      </c>
      <c r="AY407" s="242" t="s">
        <v>138</v>
      </c>
    </row>
    <row r="408" spans="2:65" s="1" customFormat="1" ht="31.5" customHeight="1">
      <c r="B408" s="42"/>
      <c r="C408" s="205" t="s">
        <v>600</v>
      </c>
      <c r="D408" s="205" t="s">
        <v>140</v>
      </c>
      <c r="E408" s="206" t="s">
        <v>921</v>
      </c>
      <c r="F408" s="207" t="s">
        <v>922</v>
      </c>
      <c r="G408" s="208" t="s">
        <v>155</v>
      </c>
      <c r="H408" s="209">
        <v>71.028999999999996</v>
      </c>
      <c r="I408" s="210"/>
      <c r="J408" s="211">
        <f>ROUND(I408*H408,2)</f>
        <v>0</v>
      </c>
      <c r="K408" s="207" t="s">
        <v>144</v>
      </c>
      <c r="L408" s="62"/>
      <c r="M408" s="212" t="s">
        <v>23</v>
      </c>
      <c r="N408" s="213" t="s">
        <v>47</v>
      </c>
      <c r="O408" s="43"/>
      <c r="P408" s="214">
        <f>O408*H408</f>
        <v>0</v>
      </c>
      <c r="Q408" s="214">
        <v>0</v>
      </c>
      <c r="R408" s="214">
        <f>Q408*H408</f>
        <v>0</v>
      </c>
      <c r="S408" s="214">
        <v>0</v>
      </c>
      <c r="T408" s="215">
        <f>S408*H408</f>
        <v>0</v>
      </c>
      <c r="AR408" s="25" t="s">
        <v>284</v>
      </c>
      <c r="AT408" s="25" t="s">
        <v>140</v>
      </c>
      <c r="AU408" s="25" t="s">
        <v>85</v>
      </c>
      <c r="AY408" s="25" t="s">
        <v>138</v>
      </c>
      <c r="BE408" s="216">
        <f>IF(N408="základní",J408,0)</f>
        <v>0</v>
      </c>
      <c r="BF408" s="216">
        <f>IF(N408="snížená",J408,0)</f>
        <v>0</v>
      </c>
      <c r="BG408" s="216">
        <f>IF(N408="zákl. přenesená",J408,0)</f>
        <v>0</v>
      </c>
      <c r="BH408" s="216">
        <f>IF(N408="sníž. přenesená",J408,0)</f>
        <v>0</v>
      </c>
      <c r="BI408" s="216">
        <f>IF(N408="nulová",J408,0)</f>
        <v>0</v>
      </c>
      <c r="BJ408" s="25" t="s">
        <v>83</v>
      </c>
      <c r="BK408" s="216">
        <f>ROUND(I408*H408,2)</f>
        <v>0</v>
      </c>
      <c r="BL408" s="25" t="s">
        <v>284</v>
      </c>
      <c r="BM408" s="25" t="s">
        <v>923</v>
      </c>
    </row>
    <row r="409" spans="2:65" s="1" customFormat="1" ht="67.5">
      <c r="B409" s="42"/>
      <c r="C409" s="64"/>
      <c r="D409" s="217" t="s">
        <v>146</v>
      </c>
      <c r="E409" s="64"/>
      <c r="F409" s="218" t="s">
        <v>924</v>
      </c>
      <c r="G409" s="64"/>
      <c r="H409" s="64"/>
      <c r="I409" s="173"/>
      <c r="J409" s="64"/>
      <c r="K409" s="64"/>
      <c r="L409" s="62"/>
      <c r="M409" s="219"/>
      <c r="N409" s="43"/>
      <c r="O409" s="43"/>
      <c r="P409" s="43"/>
      <c r="Q409" s="43"/>
      <c r="R409" s="43"/>
      <c r="S409" s="43"/>
      <c r="T409" s="79"/>
      <c r="AT409" s="25" t="s">
        <v>146</v>
      </c>
      <c r="AU409" s="25" t="s">
        <v>85</v>
      </c>
    </row>
    <row r="410" spans="2:65" s="12" customFormat="1" ht="13.5">
      <c r="B410" s="220"/>
      <c r="C410" s="221"/>
      <c r="D410" s="217" t="s">
        <v>148</v>
      </c>
      <c r="E410" s="222" t="s">
        <v>23</v>
      </c>
      <c r="F410" s="223" t="s">
        <v>909</v>
      </c>
      <c r="G410" s="221"/>
      <c r="H410" s="224" t="s">
        <v>23</v>
      </c>
      <c r="I410" s="225"/>
      <c r="J410" s="221"/>
      <c r="K410" s="221"/>
      <c r="L410" s="226"/>
      <c r="M410" s="227"/>
      <c r="N410" s="228"/>
      <c r="O410" s="228"/>
      <c r="P410" s="228"/>
      <c r="Q410" s="228"/>
      <c r="R410" s="228"/>
      <c r="S410" s="228"/>
      <c r="T410" s="229"/>
      <c r="AT410" s="230" t="s">
        <v>148</v>
      </c>
      <c r="AU410" s="230" t="s">
        <v>85</v>
      </c>
      <c r="AV410" s="12" t="s">
        <v>83</v>
      </c>
      <c r="AW410" s="12" t="s">
        <v>40</v>
      </c>
      <c r="AX410" s="12" t="s">
        <v>76</v>
      </c>
      <c r="AY410" s="230" t="s">
        <v>138</v>
      </c>
    </row>
    <row r="411" spans="2:65" s="13" customFormat="1" ht="13.5">
      <c r="B411" s="231"/>
      <c r="C411" s="232"/>
      <c r="D411" s="217" t="s">
        <v>148</v>
      </c>
      <c r="E411" s="243" t="s">
        <v>23</v>
      </c>
      <c r="F411" s="244" t="s">
        <v>783</v>
      </c>
      <c r="G411" s="232"/>
      <c r="H411" s="245">
        <v>9.3350000000000009</v>
      </c>
      <c r="I411" s="237"/>
      <c r="J411" s="232"/>
      <c r="K411" s="232"/>
      <c r="L411" s="238"/>
      <c r="M411" s="239"/>
      <c r="N411" s="240"/>
      <c r="O411" s="240"/>
      <c r="P411" s="240"/>
      <c r="Q411" s="240"/>
      <c r="R411" s="240"/>
      <c r="S411" s="240"/>
      <c r="T411" s="241"/>
      <c r="AT411" s="242" t="s">
        <v>148</v>
      </c>
      <c r="AU411" s="242" t="s">
        <v>85</v>
      </c>
      <c r="AV411" s="13" t="s">
        <v>85</v>
      </c>
      <c r="AW411" s="13" t="s">
        <v>40</v>
      </c>
      <c r="AX411" s="13" t="s">
        <v>76</v>
      </c>
      <c r="AY411" s="242" t="s">
        <v>138</v>
      </c>
    </row>
    <row r="412" spans="2:65" s="13" customFormat="1" ht="13.5">
      <c r="B412" s="231"/>
      <c r="C412" s="232"/>
      <c r="D412" s="217" t="s">
        <v>148</v>
      </c>
      <c r="E412" s="243" t="s">
        <v>23</v>
      </c>
      <c r="F412" s="244" t="s">
        <v>784</v>
      </c>
      <c r="G412" s="232"/>
      <c r="H412" s="245">
        <v>1.655</v>
      </c>
      <c r="I412" s="237"/>
      <c r="J412" s="232"/>
      <c r="K412" s="232"/>
      <c r="L412" s="238"/>
      <c r="M412" s="239"/>
      <c r="N412" s="240"/>
      <c r="O412" s="240"/>
      <c r="P412" s="240"/>
      <c r="Q412" s="240"/>
      <c r="R412" s="240"/>
      <c r="S412" s="240"/>
      <c r="T412" s="241"/>
      <c r="AT412" s="242" t="s">
        <v>148</v>
      </c>
      <c r="AU412" s="242" t="s">
        <v>85</v>
      </c>
      <c r="AV412" s="13" t="s">
        <v>85</v>
      </c>
      <c r="AW412" s="13" t="s">
        <v>40</v>
      </c>
      <c r="AX412" s="13" t="s">
        <v>76</v>
      </c>
      <c r="AY412" s="242" t="s">
        <v>138</v>
      </c>
    </row>
    <row r="413" spans="2:65" s="13" customFormat="1" ht="13.5">
      <c r="B413" s="231"/>
      <c r="C413" s="232"/>
      <c r="D413" s="217" t="s">
        <v>148</v>
      </c>
      <c r="E413" s="243" t="s">
        <v>23</v>
      </c>
      <c r="F413" s="244" t="s">
        <v>785</v>
      </c>
      <c r="G413" s="232"/>
      <c r="H413" s="245">
        <v>2.5</v>
      </c>
      <c r="I413" s="237"/>
      <c r="J413" s="232"/>
      <c r="K413" s="232"/>
      <c r="L413" s="238"/>
      <c r="M413" s="239"/>
      <c r="N413" s="240"/>
      <c r="O413" s="240"/>
      <c r="P413" s="240"/>
      <c r="Q413" s="240"/>
      <c r="R413" s="240"/>
      <c r="S413" s="240"/>
      <c r="T413" s="241"/>
      <c r="AT413" s="242" t="s">
        <v>148</v>
      </c>
      <c r="AU413" s="242" t="s">
        <v>85</v>
      </c>
      <c r="AV413" s="13" t="s">
        <v>85</v>
      </c>
      <c r="AW413" s="13" t="s">
        <v>40</v>
      </c>
      <c r="AX413" s="13" t="s">
        <v>76</v>
      </c>
      <c r="AY413" s="242" t="s">
        <v>138</v>
      </c>
    </row>
    <row r="414" spans="2:65" s="12" customFormat="1" ht="13.5">
      <c r="B414" s="220"/>
      <c r="C414" s="221"/>
      <c r="D414" s="217" t="s">
        <v>148</v>
      </c>
      <c r="E414" s="222" t="s">
        <v>23</v>
      </c>
      <c r="F414" s="223" t="s">
        <v>910</v>
      </c>
      <c r="G414" s="221"/>
      <c r="H414" s="224" t="s">
        <v>23</v>
      </c>
      <c r="I414" s="225"/>
      <c r="J414" s="221"/>
      <c r="K414" s="221"/>
      <c r="L414" s="226"/>
      <c r="M414" s="227"/>
      <c r="N414" s="228"/>
      <c r="O414" s="228"/>
      <c r="P414" s="228"/>
      <c r="Q414" s="228"/>
      <c r="R414" s="228"/>
      <c r="S414" s="228"/>
      <c r="T414" s="229"/>
      <c r="AT414" s="230" t="s">
        <v>148</v>
      </c>
      <c r="AU414" s="230" t="s">
        <v>85</v>
      </c>
      <c r="AV414" s="12" t="s">
        <v>83</v>
      </c>
      <c r="AW414" s="12" t="s">
        <v>40</v>
      </c>
      <c r="AX414" s="12" t="s">
        <v>76</v>
      </c>
      <c r="AY414" s="230" t="s">
        <v>138</v>
      </c>
    </row>
    <row r="415" spans="2:65" s="13" customFormat="1" ht="13.5">
      <c r="B415" s="231"/>
      <c r="C415" s="232"/>
      <c r="D415" s="217" t="s">
        <v>148</v>
      </c>
      <c r="E415" s="243" t="s">
        <v>23</v>
      </c>
      <c r="F415" s="244" t="s">
        <v>786</v>
      </c>
      <c r="G415" s="232"/>
      <c r="H415" s="245">
        <v>43.713999999999999</v>
      </c>
      <c r="I415" s="237"/>
      <c r="J415" s="232"/>
      <c r="K415" s="232"/>
      <c r="L415" s="238"/>
      <c r="M415" s="239"/>
      <c r="N415" s="240"/>
      <c r="O415" s="240"/>
      <c r="P415" s="240"/>
      <c r="Q415" s="240"/>
      <c r="R415" s="240"/>
      <c r="S415" s="240"/>
      <c r="T415" s="241"/>
      <c r="AT415" s="242" t="s">
        <v>148</v>
      </c>
      <c r="AU415" s="242" t="s">
        <v>85</v>
      </c>
      <c r="AV415" s="13" t="s">
        <v>85</v>
      </c>
      <c r="AW415" s="13" t="s">
        <v>40</v>
      </c>
      <c r="AX415" s="13" t="s">
        <v>76</v>
      </c>
      <c r="AY415" s="242" t="s">
        <v>138</v>
      </c>
    </row>
    <row r="416" spans="2:65" s="13" customFormat="1" ht="13.5">
      <c r="B416" s="231"/>
      <c r="C416" s="232"/>
      <c r="D416" s="217" t="s">
        <v>148</v>
      </c>
      <c r="E416" s="243" t="s">
        <v>23</v>
      </c>
      <c r="F416" s="244" t="s">
        <v>787</v>
      </c>
      <c r="G416" s="232"/>
      <c r="H416" s="245">
        <v>7</v>
      </c>
      <c r="I416" s="237"/>
      <c r="J416" s="232"/>
      <c r="K416" s="232"/>
      <c r="L416" s="238"/>
      <c r="M416" s="239"/>
      <c r="N416" s="240"/>
      <c r="O416" s="240"/>
      <c r="P416" s="240"/>
      <c r="Q416" s="240"/>
      <c r="R416" s="240"/>
      <c r="S416" s="240"/>
      <c r="T416" s="241"/>
      <c r="AT416" s="242" t="s">
        <v>148</v>
      </c>
      <c r="AU416" s="242" t="s">
        <v>85</v>
      </c>
      <c r="AV416" s="13" t="s">
        <v>85</v>
      </c>
      <c r="AW416" s="13" t="s">
        <v>40</v>
      </c>
      <c r="AX416" s="13" t="s">
        <v>76</v>
      </c>
      <c r="AY416" s="242" t="s">
        <v>138</v>
      </c>
    </row>
    <row r="417" spans="2:65" s="13" customFormat="1" ht="13.5">
      <c r="B417" s="231"/>
      <c r="C417" s="232"/>
      <c r="D417" s="217" t="s">
        <v>148</v>
      </c>
      <c r="E417" s="243" t="s">
        <v>23</v>
      </c>
      <c r="F417" s="244" t="s">
        <v>788</v>
      </c>
      <c r="G417" s="232"/>
      <c r="H417" s="245">
        <v>6.8250000000000002</v>
      </c>
      <c r="I417" s="237"/>
      <c r="J417" s="232"/>
      <c r="K417" s="232"/>
      <c r="L417" s="238"/>
      <c r="M417" s="239"/>
      <c r="N417" s="240"/>
      <c r="O417" s="240"/>
      <c r="P417" s="240"/>
      <c r="Q417" s="240"/>
      <c r="R417" s="240"/>
      <c r="S417" s="240"/>
      <c r="T417" s="241"/>
      <c r="AT417" s="242" t="s">
        <v>148</v>
      </c>
      <c r="AU417" s="242" t="s">
        <v>85</v>
      </c>
      <c r="AV417" s="13" t="s">
        <v>85</v>
      </c>
      <c r="AW417" s="13" t="s">
        <v>40</v>
      </c>
      <c r="AX417" s="13" t="s">
        <v>76</v>
      </c>
      <c r="AY417" s="242" t="s">
        <v>138</v>
      </c>
    </row>
    <row r="418" spans="2:65" s="14" customFormat="1" ht="13.5">
      <c r="B418" s="246"/>
      <c r="C418" s="247"/>
      <c r="D418" s="233" t="s">
        <v>148</v>
      </c>
      <c r="E418" s="248" t="s">
        <v>23</v>
      </c>
      <c r="F418" s="249" t="s">
        <v>159</v>
      </c>
      <c r="G418" s="247"/>
      <c r="H418" s="250">
        <v>71.028999999999996</v>
      </c>
      <c r="I418" s="251"/>
      <c r="J418" s="247"/>
      <c r="K418" s="247"/>
      <c r="L418" s="252"/>
      <c r="M418" s="253"/>
      <c r="N418" s="254"/>
      <c r="O418" s="254"/>
      <c r="P418" s="254"/>
      <c r="Q418" s="254"/>
      <c r="R418" s="254"/>
      <c r="S418" s="254"/>
      <c r="T418" s="255"/>
      <c r="AT418" s="256" t="s">
        <v>148</v>
      </c>
      <c r="AU418" s="256" t="s">
        <v>85</v>
      </c>
      <c r="AV418" s="14" t="s">
        <v>95</v>
      </c>
      <c r="AW418" s="14" t="s">
        <v>40</v>
      </c>
      <c r="AX418" s="14" t="s">
        <v>83</v>
      </c>
      <c r="AY418" s="256" t="s">
        <v>138</v>
      </c>
    </row>
    <row r="419" spans="2:65" s="1" customFormat="1" ht="22.5" customHeight="1">
      <c r="B419" s="42"/>
      <c r="C419" s="264" t="s">
        <v>609</v>
      </c>
      <c r="D419" s="264" t="s">
        <v>246</v>
      </c>
      <c r="E419" s="265" t="s">
        <v>925</v>
      </c>
      <c r="F419" s="266" t="s">
        <v>926</v>
      </c>
      <c r="G419" s="267" t="s">
        <v>316</v>
      </c>
      <c r="H419" s="268">
        <v>74.58</v>
      </c>
      <c r="I419" s="269"/>
      <c r="J419" s="270">
        <f>ROUND(I419*H419,2)</f>
        <v>0</v>
      </c>
      <c r="K419" s="266" t="s">
        <v>23</v>
      </c>
      <c r="L419" s="271"/>
      <c r="M419" s="272" t="s">
        <v>23</v>
      </c>
      <c r="N419" s="273" t="s">
        <v>47</v>
      </c>
      <c r="O419" s="43"/>
      <c r="P419" s="214">
        <f>O419*H419</f>
        <v>0</v>
      </c>
      <c r="Q419" s="214">
        <v>2.9999999999999997E-4</v>
      </c>
      <c r="R419" s="214">
        <f>Q419*H419</f>
        <v>2.2373999999999998E-2</v>
      </c>
      <c r="S419" s="214">
        <v>0</v>
      </c>
      <c r="T419" s="215">
        <f>S419*H419</f>
        <v>0</v>
      </c>
      <c r="AR419" s="25" t="s">
        <v>564</v>
      </c>
      <c r="AT419" s="25" t="s">
        <v>246</v>
      </c>
      <c r="AU419" s="25" t="s">
        <v>85</v>
      </c>
      <c r="AY419" s="25" t="s">
        <v>138</v>
      </c>
      <c r="BE419" s="216">
        <f>IF(N419="základní",J419,0)</f>
        <v>0</v>
      </c>
      <c r="BF419" s="216">
        <f>IF(N419="snížená",J419,0)</f>
        <v>0</v>
      </c>
      <c r="BG419" s="216">
        <f>IF(N419="zákl. přenesená",J419,0)</f>
        <v>0</v>
      </c>
      <c r="BH419" s="216">
        <f>IF(N419="sníž. přenesená",J419,0)</f>
        <v>0</v>
      </c>
      <c r="BI419" s="216">
        <f>IF(N419="nulová",J419,0)</f>
        <v>0</v>
      </c>
      <c r="BJ419" s="25" t="s">
        <v>83</v>
      </c>
      <c r="BK419" s="216">
        <f>ROUND(I419*H419,2)</f>
        <v>0</v>
      </c>
      <c r="BL419" s="25" t="s">
        <v>284</v>
      </c>
      <c r="BM419" s="25" t="s">
        <v>927</v>
      </c>
    </row>
    <row r="420" spans="2:65" s="13" customFormat="1" ht="13.5">
      <c r="B420" s="231"/>
      <c r="C420" s="232"/>
      <c r="D420" s="233" t="s">
        <v>148</v>
      </c>
      <c r="E420" s="234" t="s">
        <v>23</v>
      </c>
      <c r="F420" s="235" t="s">
        <v>928</v>
      </c>
      <c r="G420" s="232"/>
      <c r="H420" s="236">
        <v>74.58</v>
      </c>
      <c r="I420" s="237"/>
      <c r="J420" s="232"/>
      <c r="K420" s="232"/>
      <c r="L420" s="238"/>
      <c r="M420" s="239"/>
      <c r="N420" s="240"/>
      <c r="O420" s="240"/>
      <c r="P420" s="240"/>
      <c r="Q420" s="240"/>
      <c r="R420" s="240"/>
      <c r="S420" s="240"/>
      <c r="T420" s="241"/>
      <c r="AT420" s="242" t="s">
        <v>148</v>
      </c>
      <c r="AU420" s="242" t="s">
        <v>85</v>
      </c>
      <c r="AV420" s="13" t="s">
        <v>85</v>
      </c>
      <c r="AW420" s="13" t="s">
        <v>40</v>
      </c>
      <c r="AX420" s="13" t="s">
        <v>83</v>
      </c>
      <c r="AY420" s="242" t="s">
        <v>138</v>
      </c>
    </row>
    <row r="421" spans="2:65" s="1" customFormat="1" ht="44.25" customHeight="1">
      <c r="B421" s="42"/>
      <c r="C421" s="205" t="s">
        <v>616</v>
      </c>
      <c r="D421" s="205" t="s">
        <v>140</v>
      </c>
      <c r="E421" s="206" t="s">
        <v>929</v>
      </c>
      <c r="F421" s="207" t="s">
        <v>930</v>
      </c>
      <c r="G421" s="208" t="s">
        <v>195</v>
      </c>
      <c r="H421" s="209">
        <v>0.13800000000000001</v>
      </c>
      <c r="I421" s="210"/>
      <c r="J421" s="211">
        <f>ROUND(I421*H421,2)</f>
        <v>0</v>
      </c>
      <c r="K421" s="207" t="s">
        <v>144</v>
      </c>
      <c r="L421" s="62"/>
      <c r="M421" s="212" t="s">
        <v>23</v>
      </c>
      <c r="N421" s="213" t="s">
        <v>47</v>
      </c>
      <c r="O421" s="43"/>
      <c r="P421" s="214">
        <f>O421*H421</f>
        <v>0</v>
      </c>
      <c r="Q421" s="214">
        <v>0</v>
      </c>
      <c r="R421" s="214">
        <f>Q421*H421</f>
        <v>0</v>
      </c>
      <c r="S421" s="214">
        <v>0</v>
      </c>
      <c r="T421" s="215">
        <f>S421*H421</f>
        <v>0</v>
      </c>
      <c r="AR421" s="25" t="s">
        <v>284</v>
      </c>
      <c r="AT421" s="25" t="s">
        <v>140</v>
      </c>
      <c r="AU421" s="25" t="s">
        <v>85</v>
      </c>
      <c r="AY421" s="25" t="s">
        <v>138</v>
      </c>
      <c r="BE421" s="216">
        <f>IF(N421="základní",J421,0)</f>
        <v>0</v>
      </c>
      <c r="BF421" s="216">
        <f>IF(N421="snížená",J421,0)</f>
        <v>0</v>
      </c>
      <c r="BG421" s="216">
        <f>IF(N421="zákl. přenesená",J421,0)</f>
        <v>0</v>
      </c>
      <c r="BH421" s="216">
        <f>IF(N421="sníž. přenesená",J421,0)</f>
        <v>0</v>
      </c>
      <c r="BI421" s="216">
        <f>IF(N421="nulová",J421,0)</f>
        <v>0</v>
      </c>
      <c r="BJ421" s="25" t="s">
        <v>83</v>
      </c>
      <c r="BK421" s="216">
        <f>ROUND(I421*H421,2)</f>
        <v>0</v>
      </c>
      <c r="BL421" s="25" t="s">
        <v>284</v>
      </c>
      <c r="BM421" s="25" t="s">
        <v>931</v>
      </c>
    </row>
    <row r="422" spans="2:65" s="1" customFormat="1" ht="121.5">
      <c r="B422" s="42"/>
      <c r="C422" s="64"/>
      <c r="D422" s="217" t="s">
        <v>146</v>
      </c>
      <c r="E422" s="64"/>
      <c r="F422" s="218" t="s">
        <v>932</v>
      </c>
      <c r="G422" s="64"/>
      <c r="H422" s="64"/>
      <c r="I422" s="173"/>
      <c r="J422" s="64"/>
      <c r="K422" s="64"/>
      <c r="L422" s="62"/>
      <c r="M422" s="219"/>
      <c r="N422" s="43"/>
      <c r="O422" s="43"/>
      <c r="P422" s="43"/>
      <c r="Q422" s="43"/>
      <c r="R422" s="43"/>
      <c r="S422" s="43"/>
      <c r="T422" s="79"/>
      <c r="AT422" s="25" t="s">
        <v>146</v>
      </c>
      <c r="AU422" s="25" t="s">
        <v>85</v>
      </c>
    </row>
    <row r="423" spans="2:65" s="11" customFormat="1" ht="29.85" customHeight="1">
      <c r="B423" s="188"/>
      <c r="C423" s="189"/>
      <c r="D423" s="202" t="s">
        <v>75</v>
      </c>
      <c r="E423" s="203" t="s">
        <v>291</v>
      </c>
      <c r="F423" s="203" t="s">
        <v>292</v>
      </c>
      <c r="G423" s="189"/>
      <c r="H423" s="189"/>
      <c r="I423" s="192"/>
      <c r="J423" s="204">
        <f>BK423</f>
        <v>0</v>
      </c>
      <c r="K423" s="189"/>
      <c r="L423" s="194"/>
      <c r="M423" s="195"/>
      <c r="N423" s="196"/>
      <c r="O423" s="196"/>
      <c r="P423" s="197">
        <f>SUM(P424:P468)</f>
        <v>0</v>
      </c>
      <c r="Q423" s="196"/>
      <c r="R423" s="197">
        <f>SUM(R424:R468)</f>
        <v>0.98169200000000001</v>
      </c>
      <c r="S423" s="196"/>
      <c r="T423" s="198">
        <f>SUM(T424:T468)</f>
        <v>0</v>
      </c>
      <c r="AR423" s="199" t="s">
        <v>85</v>
      </c>
      <c r="AT423" s="200" t="s">
        <v>75</v>
      </c>
      <c r="AU423" s="200" t="s">
        <v>83</v>
      </c>
      <c r="AY423" s="199" t="s">
        <v>138</v>
      </c>
      <c r="BK423" s="201">
        <f>SUM(BK424:BK468)</f>
        <v>0</v>
      </c>
    </row>
    <row r="424" spans="2:65" s="1" customFormat="1" ht="31.5" customHeight="1">
      <c r="B424" s="42"/>
      <c r="C424" s="205" t="s">
        <v>469</v>
      </c>
      <c r="D424" s="205" t="s">
        <v>140</v>
      </c>
      <c r="E424" s="206" t="s">
        <v>933</v>
      </c>
      <c r="F424" s="207" t="s">
        <v>934</v>
      </c>
      <c r="G424" s="208" t="s">
        <v>935</v>
      </c>
      <c r="H424" s="209">
        <v>1</v>
      </c>
      <c r="I424" s="210"/>
      <c r="J424" s="211">
        <f>ROUND(I424*H424,2)</f>
        <v>0</v>
      </c>
      <c r="K424" s="207" t="s">
        <v>23</v>
      </c>
      <c r="L424" s="62"/>
      <c r="M424" s="212" t="s">
        <v>23</v>
      </c>
      <c r="N424" s="213" t="s">
        <v>47</v>
      </c>
      <c r="O424" s="43"/>
      <c r="P424" s="214">
        <f>O424*H424</f>
        <v>0</v>
      </c>
      <c r="Q424" s="214">
        <v>0.97928999999999999</v>
      </c>
      <c r="R424" s="214">
        <f>Q424*H424</f>
        <v>0.97928999999999999</v>
      </c>
      <c r="S424" s="214">
        <v>0</v>
      </c>
      <c r="T424" s="215">
        <f>S424*H424</f>
        <v>0</v>
      </c>
      <c r="AR424" s="25" t="s">
        <v>284</v>
      </c>
      <c r="AT424" s="25" t="s">
        <v>140</v>
      </c>
      <c r="AU424" s="25" t="s">
        <v>85</v>
      </c>
      <c r="AY424" s="25" t="s">
        <v>138</v>
      </c>
      <c r="BE424" s="216">
        <f>IF(N424="základní",J424,0)</f>
        <v>0</v>
      </c>
      <c r="BF424" s="216">
        <f>IF(N424="snížená",J424,0)</f>
        <v>0</v>
      </c>
      <c r="BG424" s="216">
        <f>IF(N424="zákl. přenesená",J424,0)</f>
        <v>0</v>
      </c>
      <c r="BH424" s="216">
        <f>IF(N424="sníž. přenesená",J424,0)</f>
        <v>0</v>
      </c>
      <c r="BI424" s="216">
        <f>IF(N424="nulová",J424,0)</f>
        <v>0</v>
      </c>
      <c r="BJ424" s="25" t="s">
        <v>83</v>
      </c>
      <c r="BK424" s="216">
        <f>ROUND(I424*H424,2)</f>
        <v>0</v>
      </c>
      <c r="BL424" s="25" t="s">
        <v>284</v>
      </c>
      <c r="BM424" s="25" t="s">
        <v>936</v>
      </c>
    </row>
    <row r="425" spans="2:65" s="1" customFormat="1" ht="135">
      <c r="B425" s="42"/>
      <c r="C425" s="64"/>
      <c r="D425" s="217" t="s">
        <v>361</v>
      </c>
      <c r="E425" s="64"/>
      <c r="F425" s="218" t="s">
        <v>937</v>
      </c>
      <c r="G425" s="64"/>
      <c r="H425" s="64"/>
      <c r="I425" s="173"/>
      <c r="J425" s="64"/>
      <c r="K425" s="64"/>
      <c r="L425" s="62"/>
      <c r="M425" s="219"/>
      <c r="N425" s="43"/>
      <c r="O425" s="43"/>
      <c r="P425" s="43"/>
      <c r="Q425" s="43"/>
      <c r="R425" s="43"/>
      <c r="S425" s="43"/>
      <c r="T425" s="79"/>
      <c r="AT425" s="25" t="s">
        <v>361</v>
      </c>
      <c r="AU425" s="25" t="s">
        <v>85</v>
      </c>
    </row>
    <row r="426" spans="2:65" s="12" customFormat="1" ht="27">
      <c r="B426" s="220"/>
      <c r="C426" s="221"/>
      <c r="D426" s="217" t="s">
        <v>148</v>
      </c>
      <c r="E426" s="222" t="s">
        <v>23</v>
      </c>
      <c r="F426" s="223" t="s">
        <v>938</v>
      </c>
      <c r="G426" s="221"/>
      <c r="H426" s="224" t="s">
        <v>23</v>
      </c>
      <c r="I426" s="225"/>
      <c r="J426" s="221"/>
      <c r="K426" s="221"/>
      <c r="L426" s="226"/>
      <c r="M426" s="227"/>
      <c r="N426" s="228"/>
      <c r="O426" s="228"/>
      <c r="P426" s="228"/>
      <c r="Q426" s="228"/>
      <c r="R426" s="228"/>
      <c r="S426" s="228"/>
      <c r="T426" s="229"/>
      <c r="AT426" s="230" t="s">
        <v>148</v>
      </c>
      <c r="AU426" s="230" t="s">
        <v>85</v>
      </c>
      <c r="AV426" s="12" t="s">
        <v>83</v>
      </c>
      <c r="AW426" s="12" t="s">
        <v>40</v>
      </c>
      <c r="AX426" s="12" t="s">
        <v>76</v>
      </c>
      <c r="AY426" s="230" t="s">
        <v>138</v>
      </c>
    </row>
    <row r="427" spans="2:65" s="12" customFormat="1" ht="13.5">
      <c r="B427" s="220"/>
      <c r="C427" s="221"/>
      <c r="D427" s="217" t="s">
        <v>148</v>
      </c>
      <c r="E427" s="222" t="s">
        <v>23</v>
      </c>
      <c r="F427" s="223" t="s">
        <v>939</v>
      </c>
      <c r="G427" s="221"/>
      <c r="H427" s="224" t="s">
        <v>23</v>
      </c>
      <c r="I427" s="225"/>
      <c r="J427" s="221"/>
      <c r="K427" s="221"/>
      <c r="L427" s="226"/>
      <c r="M427" s="227"/>
      <c r="N427" s="228"/>
      <c r="O427" s="228"/>
      <c r="P427" s="228"/>
      <c r="Q427" s="228"/>
      <c r="R427" s="228"/>
      <c r="S427" s="228"/>
      <c r="T427" s="229"/>
      <c r="AT427" s="230" t="s">
        <v>148</v>
      </c>
      <c r="AU427" s="230" t="s">
        <v>85</v>
      </c>
      <c r="AV427" s="12" t="s">
        <v>83</v>
      </c>
      <c r="AW427" s="12" t="s">
        <v>40</v>
      </c>
      <c r="AX427" s="12" t="s">
        <v>76</v>
      </c>
      <c r="AY427" s="230" t="s">
        <v>138</v>
      </c>
    </row>
    <row r="428" spans="2:65" s="13" customFormat="1" ht="13.5">
      <c r="B428" s="231"/>
      <c r="C428" s="232"/>
      <c r="D428" s="217" t="s">
        <v>148</v>
      </c>
      <c r="E428" s="243" t="s">
        <v>23</v>
      </c>
      <c r="F428" s="244" t="s">
        <v>940</v>
      </c>
      <c r="G428" s="232"/>
      <c r="H428" s="245">
        <v>277.80500000000001</v>
      </c>
      <c r="I428" s="237"/>
      <c r="J428" s="232"/>
      <c r="K428" s="232"/>
      <c r="L428" s="238"/>
      <c r="M428" s="239"/>
      <c r="N428" s="240"/>
      <c r="O428" s="240"/>
      <c r="P428" s="240"/>
      <c r="Q428" s="240"/>
      <c r="R428" s="240"/>
      <c r="S428" s="240"/>
      <c r="T428" s="241"/>
      <c r="AT428" s="242" t="s">
        <v>148</v>
      </c>
      <c r="AU428" s="242" t="s">
        <v>85</v>
      </c>
      <c r="AV428" s="13" t="s">
        <v>85</v>
      </c>
      <c r="AW428" s="13" t="s">
        <v>40</v>
      </c>
      <c r="AX428" s="13" t="s">
        <v>76</v>
      </c>
      <c r="AY428" s="242" t="s">
        <v>138</v>
      </c>
    </row>
    <row r="429" spans="2:65" s="12" customFormat="1" ht="13.5">
      <c r="B429" s="220"/>
      <c r="C429" s="221"/>
      <c r="D429" s="217" t="s">
        <v>148</v>
      </c>
      <c r="E429" s="222" t="s">
        <v>23</v>
      </c>
      <c r="F429" s="223" t="s">
        <v>941</v>
      </c>
      <c r="G429" s="221"/>
      <c r="H429" s="224" t="s">
        <v>23</v>
      </c>
      <c r="I429" s="225"/>
      <c r="J429" s="221"/>
      <c r="K429" s="221"/>
      <c r="L429" s="226"/>
      <c r="M429" s="227"/>
      <c r="N429" s="228"/>
      <c r="O429" s="228"/>
      <c r="P429" s="228"/>
      <c r="Q429" s="228"/>
      <c r="R429" s="228"/>
      <c r="S429" s="228"/>
      <c r="T429" s="229"/>
      <c r="AT429" s="230" t="s">
        <v>148</v>
      </c>
      <c r="AU429" s="230" t="s">
        <v>85</v>
      </c>
      <c r="AV429" s="12" t="s">
        <v>83</v>
      </c>
      <c r="AW429" s="12" t="s">
        <v>40</v>
      </c>
      <c r="AX429" s="12" t="s">
        <v>76</v>
      </c>
      <c r="AY429" s="230" t="s">
        <v>138</v>
      </c>
    </row>
    <row r="430" spans="2:65" s="13" customFormat="1" ht="13.5">
      <c r="B430" s="231"/>
      <c r="C430" s="232"/>
      <c r="D430" s="217" t="s">
        <v>148</v>
      </c>
      <c r="E430" s="243" t="s">
        <v>23</v>
      </c>
      <c r="F430" s="244" t="s">
        <v>23</v>
      </c>
      <c r="G430" s="232"/>
      <c r="H430" s="245">
        <v>0</v>
      </c>
      <c r="I430" s="237"/>
      <c r="J430" s="232"/>
      <c r="K430" s="232"/>
      <c r="L430" s="238"/>
      <c r="M430" s="239"/>
      <c r="N430" s="240"/>
      <c r="O430" s="240"/>
      <c r="P430" s="240"/>
      <c r="Q430" s="240"/>
      <c r="R430" s="240"/>
      <c r="S430" s="240"/>
      <c r="T430" s="241"/>
      <c r="AT430" s="242" t="s">
        <v>148</v>
      </c>
      <c r="AU430" s="242" t="s">
        <v>85</v>
      </c>
      <c r="AV430" s="13" t="s">
        <v>85</v>
      </c>
      <c r="AW430" s="13" t="s">
        <v>40</v>
      </c>
      <c r="AX430" s="13" t="s">
        <v>76</v>
      </c>
      <c r="AY430" s="242" t="s">
        <v>138</v>
      </c>
    </row>
    <row r="431" spans="2:65" s="13" customFormat="1" ht="13.5">
      <c r="B431" s="231"/>
      <c r="C431" s="232"/>
      <c r="D431" s="217" t="s">
        <v>148</v>
      </c>
      <c r="E431" s="243" t="s">
        <v>23</v>
      </c>
      <c r="F431" s="244" t="s">
        <v>942</v>
      </c>
      <c r="G431" s="232"/>
      <c r="H431" s="245">
        <v>61.82</v>
      </c>
      <c r="I431" s="237"/>
      <c r="J431" s="232"/>
      <c r="K431" s="232"/>
      <c r="L431" s="238"/>
      <c r="M431" s="239"/>
      <c r="N431" s="240"/>
      <c r="O431" s="240"/>
      <c r="P431" s="240"/>
      <c r="Q431" s="240"/>
      <c r="R431" s="240"/>
      <c r="S431" s="240"/>
      <c r="T431" s="241"/>
      <c r="AT431" s="242" t="s">
        <v>148</v>
      </c>
      <c r="AU431" s="242" t="s">
        <v>85</v>
      </c>
      <c r="AV431" s="13" t="s">
        <v>85</v>
      </c>
      <c r="AW431" s="13" t="s">
        <v>40</v>
      </c>
      <c r="AX431" s="13" t="s">
        <v>76</v>
      </c>
      <c r="AY431" s="242" t="s">
        <v>138</v>
      </c>
    </row>
    <row r="432" spans="2:65" s="12" customFormat="1" ht="13.5">
      <c r="B432" s="220"/>
      <c r="C432" s="221"/>
      <c r="D432" s="217" t="s">
        <v>148</v>
      </c>
      <c r="E432" s="222" t="s">
        <v>23</v>
      </c>
      <c r="F432" s="223" t="s">
        <v>943</v>
      </c>
      <c r="G432" s="221"/>
      <c r="H432" s="224" t="s">
        <v>23</v>
      </c>
      <c r="I432" s="225"/>
      <c r="J432" s="221"/>
      <c r="K432" s="221"/>
      <c r="L432" s="226"/>
      <c r="M432" s="227"/>
      <c r="N432" s="228"/>
      <c r="O432" s="228"/>
      <c r="P432" s="228"/>
      <c r="Q432" s="228"/>
      <c r="R432" s="228"/>
      <c r="S432" s="228"/>
      <c r="T432" s="229"/>
      <c r="AT432" s="230" t="s">
        <v>148</v>
      </c>
      <c r="AU432" s="230" t="s">
        <v>85</v>
      </c>
      <c r="AV432" s="12" t="s">
        <v>83</v>
      </c>
      <c r="AW432" s="12" t="s">
        <v>40</v>
      </c>
      <c r="AX432" s="12" t="s">
        <v>76</v>
      </c>
      <c r="AY432" s="230" t="s">
        <v>138</v>
      </c>
    </row>
    <row r="433" spans="2:51" s="13" customFormat="1" ht="13.5">
      <c r="B433" s="231"/>
      <c r="C433" s="232"/>
      <c r="D433" s="217" t="s">
        <v>148</v>
      </c>
      <c r="E433" s="243" t="s">
        <v>23</v>
      </c>
      <c r="F433" s="244" t="s">
        <v>944</v>
      </c>
      <c r="G433" s="232"/>
      <c r="H433" s="245">
        <v>78.861000000000004</v>
      </c>
      <c r="I433" s="237"/>
      <c r="J433" s="232"/>
      <c r="K433" s="232"/>
      <c r="L433" s="238"/>
      <c r="M433" s="239"/>
      <c r="N433" s="240"/>
      <c r="O433" s="240"/>
      <c r="P433" s="240"/>
      <c r="Q433" s="240"/>
      <c r="R433" s="240"/>
      <c r="S433" s="240"/>
      <c r="T433" s="241"/>
      <c r="AT433" s="242" t="s">
        <v>148</v>
      </c>
      <c r="AU433" s="242" t="s">
        <v>85</v>
      </c>
      <c r="AV433" s="13" t="s">
        <v>85</v>
      </c>
      <c r="AW433" s="13" t="s">
        <v>40</v>
      </c>
      <c r="AX433" s="13" t="s">
        <v>76</v>
      </c>
      <c r="AY433" s="242" t="s">
        <v>138</v>
      </c>
    </row>
    <row r="434" spans="2:51" s="12" customFormat="1" ht="13.5">
      <c r="B434" s="220"/>
      <c r="C434" s="221"/>
      <c r="D434" s="217" t="s">
        <v>148</v>
      </c>
      <c r="E434" s="222" t="s">
        <v>23</v>
      </c>
      <c r="F434" s="223" t="s">
        <v>945</v>
      </c>
      <c r="G434" s="221"/>
      <c r="H434" s="224" t="s">
        <v>23</v>
      </c>
      <c r="I434" s="225"/>
      <c r="J434" s="221"/>
      <c r="K434" s="221"/>
      <c r="L434" s="226"/>
      <c r="M434" s="227"/>
      <c r="N434" s="228"/>
      <c r="O434" s="228"/>
      <c r="P434" s="228"/>
      <c r="Q434" s="228"/>
      <c r="R434" s="228"/>
      <c r="S434" s="228"/>
      <c r="T434" s="229"/>
      <c r="AT434" s="230" t="s">
        <v>148</v>
      </c>
      <c r="AU434" s="230" t="s">
        <v>85</v>
      </c>
      <c r="AV434" s="12" t="s">
        <v>83</v>
      </c>
      <c r="AW434" s="12" t="s">
        <v>40</v>
      </c>
      <c r="AX434" s="12" t="s">
        <v>76</v>
      </c>
      <c r="AY434" s="230" t="s">
        <v>138</v>
      </c>
    </row>
    <row r="435" spans="2:51" s="13" customFormat="1" ht="13.5">
      <c r="B435" s="231"/>
      <c r="C435" s="232"/>
      <c r="D435" s="217" t="s">
        <v>148</v>
      </c>
      <c r="E435" s="243" t="s">
        <v>23</v>
      </c>
      <c r="F435" s="244" t="s">
        <v>946</v>
      </c>
      <c r="G435" s="232"/>
      <c r="H435" s="245">
        <v>83.444999999999993</v>
      </c>
      <c r="I435" s="237"/>
      <c r="J435" s="232"/>
      <c r="K435" s="232"/>
      <c r="L435" s="238"/>
      <c r="M435" s="239"/>
      <c r="N435" s="240"/>
      <c r="O435" s="240"/>
      <c r="P435" s="240"/>
      <c r="Q435" s="240"/>
      <c r="R435" s="240"/>
      <c r="S435" s="240"/>
      <c r="T435" s="241"/>
      <c r="AT435" s="242" t="s">
        <v>148</v>
      </c>
      <c r="AU435" s="242" t="s">
        <v>85</v>
      </c>
      <c r="AV435" s="13" t="s">
        <v>85</v>
      </c>
      <c r="AW435" s="13" t="s">
        <v>40</v>
      </c>
      <c r="AX435" s="13" t="s">
        <v>76</v>
      </c>
      <c r="AY435" s="242" t="s">
        <v>138</v>
      </c>
    </row>
    <row r="436" spans="2:51" s="12" customFormat="1" ht="13.5">
      <c r="B436" s="220"/>
      <c r="C436" s="221"/>
      <c r="D436" s="217" t="s">
        <v>148</v>
      </c>
      <c r="E436" s="222" t="s">
        <v>23</v>
      </c>
      <c r="F436" s="223" t="s">
        <v>947</v>
      </c>
      <c r="G436" s="221"/>
      <c r="H436" s="224" t="s">
        <v>23</v>
      </c>
      <c r="I436" s="225"/>
      <c r="J436" s="221"/>
      <c r="K436" s="221"/>
      <c r="L436" s="226"/>
      <c r="M436" s="227"/>
      <c r="N436" s="228"/>
      <c r="O436" s="228"/>
      <c r="P436" s="228"/>
      <c r="Q436" s="228"/>
      <c r="R436" s="228"/>
      <c r="S436" s="228"/>
      <c r="T436" s="229"/>
      <c r="AT436" s="230" t="s">
        <v>148</v>
      </c>
      <c r="AU436" s="230" t="s">
        <v>85</v>
      </c>
      <c r="AV436" s="12" t="s">
        <v>83</v>
      </c>
      <c r="AW436" s="12" t="s">
        <v>40</v>
      </c>
      <c r="AX436" s="12" t="s">
        <v>76</v>
      </c>
      <c r="AY436" s="230" t="s">
        <v>138</v>
      </c>
    </row>
    <row r="437" spans="2:51" s="13" customFormat="1" ht="13.5">
      <c r="B437" s="231"/>
      <c r="C437" s="232"/>
      <c r="D437" s="217" t="s">
        <v>148</v>
      </c>
      <c r="E437" s="243" t="s">
        <v>23</v>
      </c>
      <c r="F437" s="244" t="s">
        <v>948</v>
      </c>
      <c r="G437" s="232"/>
      <c r="H437" s="245">
        <v>27.6</v>
      </c>
      <c r="I437" s="237"/>
      <c r="J437" s="232"/>
      <c r="K437" s="232"/>
      <c r="L437" s="238"/>
      <c r="M437" s="239"/>
      <c r="N437" s="240"/>
      <c r="O437" s="240"/>
      <c r="P437" s="240"/>
      <c r="Q437" s="240"/>
      <c r="R437" s="240"/>
      <c r="S437" s="240"/>
      <c r="T437" s="241"/>
      <c r="AT437" s="242" t="s">
        <v>148</v>
      </c>
      <c r="AU437" s="242" t="s">
        <v>85</v>
      </c>
      <c r="AV437" s="13" t="s">
        <v>85</v>
      </c>
      <c r="AW437" s="13" t="s">
        <v>40</v>
      </c>
      <c r="AX437" s="13" t="s">
        <v>76</v>
      </c>
      <c r="AY437" s="242" t="s">
        <v>138</v>
      </c>
    </row>
    <row r="438" spans="2:51" s="12" customFormat="1" ht="13.5">
      <c r="B438" s="220"/>
      <c r="C438" s="221"/>
      <c r="D438" s="217" t="s">
        <v>148</v>
      </c>
      <c r="E438" s="222" t="s">
        <v>23</v>
      </c>
      <c r="F438" s="223" t="s">
        <v>949</v>
      </c>
      <c r="G438" s="221"/>
      <c r="H438" s="224" t="s">
        <v>23</v>
      </c>
      <c r="I438" s="225"/>
      <c r="J438" s="221"/>
      <c r="K438" s="221"/>
      <c r="L438" s="226"/>
      <c r="M438" s="227"/>
      <c r="N438" s="228"/>
      <c r="O438" s="228"/>
      <c r="P438" s="228"/>
      <c r="Q438" s="228"/>
      <c r="R438" s="228"/>
      <c r="S438" s="228"/>
      <c r="T438" s="229"/>
      <c r="AT438" s="230" t="s">
        <v>148</v>
      </c>
      <c r="AU438" s="230" t="s">
        <v>85</v>
      </c>
      <c r="AV438" s="12" t="s">
        <v>83</v>
      </c>
      <c r="AW438" s="12" t="s">
        <v>40</v>
      </c>
      <c r="AX438" s="12" t="s">
        <v>76</v>
      </c>
      <c r="AY438" s="230" t="s">
        <v>138</v>
      </c>
    </row>
    <row r="439" spans="2:51" s="13" customFormat="1" ht="13.5">
      <c r="B439" s="231"/>
      <c r="C439" s="232"/>
      <c r="D439" s="217" t="s">
        <v>148</v>
      </c>
      <c r="E439" s="243" t="s">
        <v>23</v>
      </c>
      <c r="F439" s="244" t="s">
        <v>950</v>
      </c>
      <c r="G439" s="232"/>
      <c r="H439" s="245">
        <v>348.6</v>
      </c>
      <c r="I439" s="237"/>
      <c r="J439" s="232"/>
      <c r="K439" s="232"/>
      <c r="L439" s="238"/>
      <c r="M439" s="239"/>
      <c r="N439" s="240"/>
      <c r="O439" s="240"/>
      <c r="P439" s="240"/>
      <c r="Q439" s="240"/>
      <c r="R439" s="240"/>
      <c r="S439" s="240"/>
      <c r="T439" s="241"/>
      <c r="AT439" s="242" t="s">
        <v>148</v>
      </c>
      <c r="AU439" s="242" t="s">
        <v>85</v>
      </c>
      <c r="AV439" s="13" t="s">
        <v>85</v>
      </c>
      <c r="AW439" s="13" t="s">
        <v>40</v>
      </c>
      <c r="AX439" s="13" t="s">
        <v>76</v>
      </c>
      <c r="AY439" s="242" t="s">
        <v>138</v>
      </c>
    </row>
    <row r="440" spans="2:51" s="12" customFormat="1" ht="13.5">
      <c r="B440" s="220"/>
      <c r="C440" s="221"/>
      <c r="D440" s="217" t="s">
        <v>148</v>
      </c>
      <c r="E440" s="222" t="s">
        <v>23</v>
      </c>
      <c r="F440" s="223" t="s">
        <v>951</v>
      </c>
      <c r="G440" s="221"/>
      <c r="H440" s="224" t="s">
        <v>23</v>
      </c>
      <c r="I440" s="225"/>
      <c r="J440" s="221"/>
      <c r="K440" s="221"/>
      <c r="L440" s="226"/>
      <c r="M440" s="227"/>
      <c r="N440" s="228"/>
      <c r="O440" s="228"/>
      <c r="P440" s="228"/>
      <c r="Q440" s="228"/>
      <c r="R440" s="228"/>
      <c r="S440" s="228"/>
      <c r="T440" s="229"/>
      <c r="AT440" s="230" t="s">
        <v>148</v>
      </c>
      <c r="AU440" s="230" t="s">
        <v>85</v>
      </c>
      <c r="AV440" s="12" t="s">
        <v>83</v>
      </c>
      <c r="AW440" s="12" t="s">
        <v>40</v>
      </c>
      <c r="AX440" s="12" t="s">
        <v>76</v>
      </c>
      <c r="AY440" s="230" t="s">
        <v>138</v>
      </c>
    </row>
    <row r="441" spans="2:51" s="13" customFormat="1" ht="13.5">
      <c r="B441" s="231"/>
      <c r="C441" s="232"/>
      <c r="D441" s="217" t="s">
        <v>148</v>
      </c>
      <c r="E441" s="243" t="s">
        <v>23</v>
      </c>
      <c r="F441" s="244" t="s">
        <v>952</v>
      </c>
      <c r="G441" s="232"/>
      <c r="H441" s="245">
        <v>48.6</v>
      </c>
      <c r="I441" s="237"/>
      <c r="J441" s="232"/>
      <c r="K441" s="232"/>
      <c r="L441" s="238"/>
      <c r="M441" s="239"/>
      <c r="N441" s="240"/>
      <c r="O441" s="240"/>
      <c r="P441" s="240"/>
      <c r="Q441" s="240"/>
      <c r="R441" s="240"/>
      <c r="S441" s="240"/>
      <c r="T441" s="241"/>
      <c r="AT441" s="242" t="s">
        <v>148</v>
      </c>
      <c r="AU441" s="242" t="s">
        <v>85</v>
      </c>
      <c r="AV441" s="13" t="s">
        <v>85</v>
      </c>
      <c r="AW441" s="13" t="s">
        <v>40</v>
      </c>
      <c r="AX441" s="13" t="s">
        <v>76</v>
      </c>
      <c r="AY441" s="242" t="s">
        <v>138</v>
      </c>
    </row>
    <row r="442" spans="2:51" s="13" customFormat="1" ht="13.5">
      <c r="B442" s="231"/>
      <c r="C442" s="232"/>
      <c r="D442" s="217" t="s">
        <v>148</v>
      </c>
      <c r="E442" s="243" t="s">
        <v>23</v>
      </c>
      <c r="F442" s="244" t="s">
        <v>953</v>
      </c>
      <c r="G442" s="232"/>
      <c r="H442" s="245">
        <v>0.94499999999999995</v>
      </c>
      <c r="I442" s="237"/>
      <c r="J442" s="232"/>
      <c r="K442" s="232"/>
      <c r="L442" s="238"/>
      <c r="M442" s="239"/>
      <c r="N442" s="240"/>
      <c r="O442" s="240"/>
      <c r="P442" s="240"/>
      <c r="Q442" s="240"/>
      <c r="R442" s="240"/>
      <c r="S442" s="240"/>
      <c r="T442" s="241"/>
      <c r="AT442" s="242" t="s">
        <v>148</v>
      </c>
      <c r="AU442" s="242" t="s">
        <v>85</v>
      </c>
      <c r="AV442" s="13" t="s">
        <v>85</v>
      </c>
      <c r="AW442" s="13" t="s">
        <v>40</v>
      </c>
      <c r="AX442" s="13" t="s">
        <v>76</v>
      </c>
      <c r="AY442" s="242" t="s">
        <v>138</v>
      </c>
    </row>
    <row r="443" spans="2:51" s="13" customFormat="1" ht="13.5">
      <c r="B443" s="231"/>
      <c r="C443" s="232"/>
      <c r="D443" s="217" t="s">
        <v>148</v>
      </c>
      <c r="E443" s="243" t="s">
        <v>23</v>
      </c>
      <c r="F443" s="244" t="s">
        <v>954</v>
      </c>
      <c r="G443" s="232"/>
      <c r="H443" s="245">
        <v>4.3120000000000003</v>
      </c>
      <c r="I443" s="237"/>
      <c r="J443" s="232"/>
      <c r="K443" s="232"/>
      <c r="L443" s="238"/>
      <c r="M443" s="239"/>
      <c r="N443" s="240"/>
      <c r="O443" s="240"/>
      <c r="P443" s="240"/>
      <c r="Q443" s="240"/>
      <c r="R443" s="240"/>
      <c r="S443" s="240"/>
      <c r="T443" s="241"/>
      <c r="AT443" s="242" t="s">
        <v>148</v>
      </c>
      <c r="AU443" s="242" t="s">
        <v>85</v>
      </c>
      <c r="AV443" s="13" t="s">
        <v>85</v>
      </c>
      <c r="AW443" s="13" t="s">
        <v>40</v>
      </c>
      <c r="AX443" s="13" t="s">
        <v>76</v>
      </c>
      <c r="AY443" s="242" t="s">
        <v>138</v>
      </c>
    </row>
    <row r="444" spans="2:51" s="12" customFormat="1" ht="13.5">
      <c r="B444" s="220"/>
      <c r="C444" s="221"/>
      <c r="D444" s="217" t="s">
        <v>148</v>
      </c>
      <c r="E444" s="222" t="s">
        <v>23</v>
      </c>
      <c r="F444" s="223" t="s">
        <v>955</v>
      </c>
      <c r="G444" s="221"/>
      <c r="H444" s="224" t="s">
        <v>23</v>
      </c>
      <c r="I444" s="225"/>
      <c r="J444" s="221"/>
      <c r="K444" s="221"/>
      <c r="L444" s="226"/>
      <c r="M444" s="227"/>
      <c r="N444" s="228"/>
      <c r="O444" s="228"/>
      <c r="P444" s="228"/>
      <c r="Q444" s="228"/>
      <c r="R444" s="228"/>
      <c r="S444" s="228"/>
      <c r="T444" s="229"/>
      <c r="AT444" s="230" t="s">
        <v>148</v>
      </c>
      <c r="AU444" s="230" t="s">
        <v>85</v>
      </c>
      <c r="AV444" s="12" t="s">
        <v>83</v>
      </c>
      <c r="AW444" s="12" t="s">
        <v>40</v>
      </c>
      <c r="AX444" s="12" t="s">
        <v>76</v>
      </c>
      <c r="AY444" s="230" t="s">
        <v>138</v>
      </c>
    </row>
    <row r="445" spans="2:51" s="14" customFormat="1" ht="13.5">
      <c r="B445" s="246"/>
      <c r="C445" s="247"/>
      <c r="D445" s="217" t="s">
        <v>148</v>
      </c>
      <c r="E445" s="258" t="s">
        <v>23</v>
      </c>
      <c r="F445" s="259" t="s">
        <v>159</v>
      </c>
      <c r="G445" s="247"/>
      <c r="H445" s="260">
        <v>931.98800000000006</v>
      </c>
      <c r="I445" s="251"/>
      <c r="J445" s="247"/>
      <c r="K445" s="247"/>
      <c r="L445" s="252"/>
      <c r="M445" s="253"/>
      <c r="N445" s="254"/>
      <c r="O445" s="254"/>
      <c r="P445" s="254"/>
      <c r="Q445" s="254"/>
      <c r="R445" s="254"/>
      <c r="S445" s="254"/>
      <c r="T445" s="255"/>
      <c r="AT445" s="256" t="s">
        <v>148</v>
      </c>
      <c r="AU445" s="256" t="s">
        <v>85</v>
      </c>
      <c r="AV445" s="14" t="s">
        <v>95</v>
      </c>
      <c r="AW445" s="14" t="s">
        <v>40</v>
      </c>
      <c r="AX445" s="14" t="s">
        <v>76</v>
      </c>
      <c r="AY445" s="256" t="s">
        <v>138</v>
      </c>
    </row>
    <row r="446" spans="2:51" s="13" customFormat="1" ht="13.5">
      <c r="B446" s="231"/>
      <c r="C446" s="232"/>
      <c r="D446" s="217" t="s">
        <v>148</v>
      </c>
      <c r="E446" s="243" t="s">
        <v>23</v>
      </c>
      <c r="F446" s="244" t="s">
        <v>956</v>
      </c>
      <c r="G446" s="232"/>
      <c r="H446" s="245">
        <v>1006.547</v>
      </c>
      <c r="I446" s="237"/>
      <c r="J446" s="232"/>
      <c r="K446" s="232"/>
      <c r="L446" s="238"/>
      <c r="M446" s="239"/>
      <c r="N446" s="240"/>
      <c r="O446" s="240"/>
      <c r="P446" s="240"/>
      <c r="Q446" s="240"/>
      <c r="R446" s="240"/>
      <c r="S446" s="240"/>
      <c r="T446" s="241"/>
      <c r="AT446" s="242" t="s">
        <v>148</v>
      </c>
      <c r="AU446" s="242" t="s">
        <v>85</v>
      </c>
      <c r="AV446" s="13" t="s">
        <v>85</v>
      </c>
      <c r="AW446" s="13" t="s">
        <v>40</v>
      </c>
      <c r="AX446" s="13" t="s">
        <v>76</v>
      </c>
      <c r="AY446" s="242" t="s">
        <v>138</v>
      </c>
    </row>
    <row r="447" spans="2:51" s="12" customFormat="1" ht="13.5">
      <c r="B447" s="220"/>
      <c r="C447" s="221"/>
      <c r="D447" s="217" t="s">
        <v>148</v>
      </c>
      <c r="E447" s="222" t="s">
        <v>23</v>
      </c>
      <c r="F447" s="223" t="s">
        <v>957</v>
      </c>
      <c r="G447" s="221"/>
      <c r="H447" s="224" t="s">
        <v>23</v>
      </c>
      <c r="I447" s="225"/>
      <c r="J447" s="221"/>
      <c r="K447" s="221"/>
      <c r="L447" s="226"/>
      <c r="M447" s="227"/>
      <c r="N447" s="228"/>
      <c r="O447" s="228"/>
      <c r="P447" s="228"/>
      <c r="Q447" s="228"/>
      <c r="R447" s="228"/>
      <c r="S447" s="228"/>
      <c r="T447" s="229"/>
      <c r="AT447" s="230" t="s">
        <v>148</v>
      </c>
      <c r="AU447" s="230" t="s">
        <v>85</v>
      </c>
      <c r="AV447" s="12" t="s">
        <v>83</v>
      </c>
      <c r="AW447" s="12" t="s">
        <v>40</v>
      </c>
      <c r="AX447" s="12" t="s">
        <v>76</v>
      </c>
      <c r="AY447" s="230" t="s">
        <v>138</v>
      </c>
    </row>
    <row r="448" spans="2:51" s="13" customFormat="1" ht="13.5">
      <c r="B448" s="231"/>
      <c r="C448" s="232"/>
      <c r="D448" s="217" t="s">
        <v>148</v>
      </c>
      <c r="E448" s="243" t="s">
        <v>23</v>
      </c>
      <c r="F448" s="244" t="s">
        <v>23</v>
      </c>
      <c r="G448" s="232"/>
      <c r="H448" s="245">
        <v>0</v>
      </c>
      <c r="I448" s="237"/>
      <c r="J448" s="232"/>
      <c r="K448" s="232"/>
      <c r="L448" s="238"/>
      <c r="M448" s="239"/>
      <c r="N448" s="240"/>
      <c r="O448" s="240"/>
      <c r="P448" s="240"/>
      <c r="Q448" s="240"/>
      <c r="R448" s="240"/>
      <c r="S448" s="240"/>
      <c r="T448" s="241"/>
      <c r="AT448" s="242" t="s">
        <v>148</v>
      </c>
      <c r="AU448" s="242" t="s">
        <v>85</v>
      </c>
      <c r="AV448" s="13" t="s">
        <v>85</v>
      </c>
      <c r="AW448" s="13" t="s">
        <v>40</v>
      </c>
      <c r="AX448" s="13" t="s">
        <v>76</v>
      </c>
      <c r="AY448" s="242" t="s">
        <v>138</v>
      </c>
    </row>
    <row r="449" spans="2:65" s="13" customFormat="1" ht="13.5">
      <c r="B449" s="231"/>
      <c r="C449" s="232"/>
      <c r="D449" s="233" t="s">
        <v>148</v>
      </c>
      <c r="E449" s="234" t="s">
        <v>23</v>
      </c>
      <c r="F449" s="235" t="s">
        <v>83</v>
      </c>
      <c r="G449" s="232"/>
      <c r="H449" s="236">
        <v>1</v>
      </c>
      <c r="I449" s="237"/>
      <c r="J449" s="232"/>
      <c r="K449" s="232"/>
      <c r="L449" s="238"/>
      <c r="M449" s="239"/>
      <c r="N449" s="240"/>
      <c r="O449" s="240"/>
      <c r="P449" s="240"/>
      <c r="Q449" s="240"/>
      <c r="R449" s="240"/>
      <c r="S449" s="240"/>
      <c r="T449" s="241"/>
      <c r="AT449" s="242" t="s">
        <v>148</v>
      </c>
      <c r="AU449" s="242" t="s">
        <v>85</v>
      </c>
      <c r="AV449" s="13" t="s">
        <v>85</v>
      </c>
      <c r="AW449" s="13" t="s">
        <v>40</v>
      </c>
      <c r="AX449" s="13" t="s">
        <v>83</v>
      </c>
      <c r="AY449" s="242" t="s">
        <v>138</v>
      </c>
    </row>
    <row r="450" spans="2:65" s="1" customFormat="1" ht="31.5" customHeight="1">
      <c r="B450" s="42"/>
      <c r="C450" s="205" t="s">
        <v>465</v>
      </c>
      <c r="D450" s="205" t="s">
        <v>140</v>
      </c>
      <c r="E450" s="206" t="s">
        <v>958</v>
      </c>
      <c r="F450" s="207" t="s">
        <v>959</v>
      </c>
      <c r="G450" s="208" t="s">
        <v>220</v>
      </c>
      <c r="H450" s="209">
        <v>2.12</v>
      </c>
      <c r="I450" s="210"/>
      <c r="J450" s="211">
        <f>ROUND(I450*H450,2)</f>
        <v>0</v>
      </c>
      <c r="K450" s="207" t="s">
        <v>144</v>
      </c>
      <c r="L450" s="62"/>
      <c r="M450" s="212" t="s">
        <v>23</v>
      </c>
      <c r="N450" s="213" t="s">
        <v>47</v>
      </c>
      <c r="O450" s="43"/>
      <c r="P450" s="214">
        <f>O450*H450</f>
        <v>0</v>
      </c>
      <c r="Q450" s="214">
        <v>6.0000000000000002E-5</v>
      </c>
      <c r="R450" s="214">
        <f>Q450*H450</f>
        <v>1.272E-4</v>
      </c>
      <c r="S450" s="214">
        <v>0</v>
      </c>
      <c r="T450" s="215">
        <f>S450*H450</f>
        <v>0</v>
      </c>
      <c r="AR450" s="25" t="s">
        <v>284</v>
      </c>
      <c r="AT450" s="25" t="s">
        <v>140</v>
      </c>
      <c r="AU450" s="25" t="s">
        <v>85</v>
      </c>
      <c r="AY450" s="25" t="s">
        <v>138</v>
      </c>
      <c r="BE450" s="216">
        <f>IF(N450="základní",J450,0)</f>
        <v>0</v>
      </c>
      <c r="BF450" s="216">
        <f>IF(N450="snížená",J450,0)</f>
        <v>0</v>
      </c>
      <c r="BG450" s="216">
        <f>IF(N450="zákl. přenesená",J450,0)</f>
        <v>0</v>
      </c>
      <c r="BH450" s="216">
        <f>IF(N450="sníž. přenesená",J450,0)</f>
        <v>0</v>
      </c>
      <c r="BI450" s="216">
        <f>IF(N450="nulová",J450,0)</f>
        <v>0</v>
      </c>
      <c r="BJ450" s="25" t="s">
        <v>83</v>
      </c>
      <c r="BK450" s="216">
        <f>ROUND(I450*H450,2)</f>
        <v>0</v>
      </c>
      <c r="BL450" s="25" t="s">
        <v>284</v>
      </c>
      <c r="BM450" s="25" t="s">
        <v>960</v>
      </c>
    </row>
    <row r="451" spans="2:65" s="1" customFormat="1" ht="121.5">
      <c r="B451" s="42"/>
      <c r="C451" s="64"/>
      <c r="D451" s="217" t="s">
        <v>146</v>
      </c>
      <c r="E451" s="64"/>
      <c r="F451" s="218" t="s">
        <v>961</v>
      </c>
      <c r="G451" s="64"/>
      <c r="H451" s="64"/>
      <c r="I451" s="173"/>
      <c r="J451" s="64"/>
      <c r="K451" s="64"/>
      <c r="L451" s="62"/>
      <c r="M451" s="219"/>
      <c r="N451" s="43"/>
      <c r="O451" s="43"/>
      <c r="P451" s="43"/>
      <c r="Q451" s="43"/>
      <c r="R451" s="43"/>
      <c r="S451" s="43"/>
      <c r="T451" s="79"/>
      <c r="AT451" s="25" t="s">
        <v>146</v>
      </c>
      <c r="AU451" s="25" t="s">
        <v>85</v>
      </c>
    </row>
    <row r="452" spans="2:65" s="12" customFormat="1" ht="13.5">
      <c r="B452" s="220"/>
      <c r="C452" s="221"/>
      <c r="D452" s="217" t="s">
        <v>148</v>
      </c>
      <c r="E452" s="222" t="s">
        <v>23</v>
      </c>
      <c r="F452" s="223" t="s">
        <v>962</v>
      </c>
      <c r="G452" s="221"/>
      <c r="H452" s="224" t="s">
        <v>23</v>
      </c>
      <c r="I452" s="225"/>
      <c r="J452" s="221"/>
      <c r="K452" s="221"/>
      <c r="L452" s="226"/>
      <c r="M452" s="227"/>
      <c r="N452" s="228"/>
      <c r="O452" s="228"/>
      <c r="P452" s="228"/>
      <c r="Q452" s="228"/>
      <c r="R452" s="228"/>
      <c r="S452" s="228"/>
      <c r="T452" s="229"/>
      <c r="AT452" s="230" t="s">
        <v>148</v>
      </c>
      <c r="AU452" s="230" t="s">
        <v>85</v>
      </c>
      <c r="AV452" s="12" t="s">
        <v>83</v>
      </c>
      <c r="AW452" s="12" t="s">
        <v>40</v>
      </c>
      <c r="AX452" s="12" t="s">
        <v>76</v>
      </c>
      <c r="AY452" s="230" t="s">
        <v>138</v>
      </c>
    </row>
    <row r="453" spans="2:65" s="13" customFormat="1" ht="13.5">
      <c r="B453" s="231"/>
      <c r="C453" s="232"/>
      <c r="D453" s="233" t="s">
        <v>148</v>
      </c>
      <c r="E453" s="234" t="s">
        <v>23</v>
      </c>
      <c r="F453" s="235" t="s">
        <v>963</v>
      </c>
      <c r="G453" s="232"/>
      <c r="H453" s="236">
        <v>2.12</v>
      </c>
      <c r="I453" s="237"/>
      <c r="J453" s="232"/>
      <c r="K453" s="232"/>
      <c r="L453" s="238"/>
      <c r="M453" s="239"/>
      <c r="N453" s="240"/>
      <c r="O453" s="240"/>
      <c r="P453" s="240"/>
      <c r="Q453" s="240"/>
      <c r="R453" s="240"/>
      <c r="S453" s="240"/>
      <c r="T453" s="241"/>
      <c r="AT453" s="242" t="s">
        <v>148</v>
      </c>
      <c r="AU453" s="242" t="s">
        <v>85</v>
      </c>
      <c r="AV453" s="13" t="s">
        <v>85</v>
      </c>
      <c r="AW453" s="13" t="s">
        <v>40</v>
      </c>
      <c r="AX453" s="13" t="s">
        <v>83</v>
      </c>
      <c r="AY453" s="242" t="s">
        <v>138</v>
      </c>
    </row>
    <row r="454" spans="2:65" s="1" customFormat="1" ht="22.5" customHeight="1">
      <c r="B454" s="42"/>
      <c r="C454" s="205" t="s">
        <v>448</v>
      </c>
      <c r="D454" s="205" t="s">
        <v>140</v>
      </c>
      <c r="E454" s="206" t="s">
        <v>964</v>
      </c>
      <c r="F454" s="207" t="s">
        <v>965</v>
      </c>
      <c r="G454" s="208" t="s">
        <v>220</v>
      </c>
      <c r="H454" s="209">
        <v>0.192</v>
      </c>
      <c r="I454" s="210"/>
      <c r="J454" s="211">
        <f>ROUND(I454*H454,2)</f>
        <v>0</v>
      </c>
      <c r="K454" s="207" t="s">
        <v>144</v>
      </c>
      <c r="L454" s="62"/>
      <c r="M454" s="212" t="s">
        <v>23</v>
      </c>
      <c r="N454" s="213" t="s">
        <v>47</v>
      </c>
      <c r="O454" s="43"/>
      <c r="P454" s="214">
        <f>O454*H454</f>
        <v>0</v>
      </c>
      <c r="Q454" s="214">
        <v>0</v>
      </c>
      <c r="R454" s="214">
        <f>Q454*H454</f>
        <v>0</v>
      </c>
      <c r="S454" s="214">
        <v>0</v>
      </c>
      <c r="T454" s="215">
        <f>S454*H454</f>
        <v>0</v>
      </c>
      <c r="AR454" s="25" t="s">
        <v>284</v>
      </c>
      <c r="AT454" s="25" t="s">
        <v>140</v>
      </c>
      <c r="AU454" s="25" t="s">
        <v>85</v>
      </c>
      <c r="AY454" s="25" t="s">
        <v>138</v>
      </c>
      <c r="BE454" s="216">
        <f>IF(N454="základní",J454,0)</f>
        <v>0</v>
      </c>
      <c r="BF454" s="216">
        <f>IF(N454="snížená",J454,0)</f>
        <v>0</v>
      </c>
      <c r="BG454" s="216">
        <f>IF(N454="zákl. přenesená",J454,0)</f>
        <v>0</v>
      </c>
      <c r="BH454" s="216">
        <f>IF(N454="sníž. přenesená",J454,0)</f>
        <v>0</v>
      </c>
      <c r="BI454" s="216">
        <f>IF(N454="nulová",J454,0)</f>
        <v>0</v>
      </c>
      <c r="BJ454" s="25" t="s">
        <v>83</v>
      </c>
      <c r="BK454" s="216">
        <f>ROUND(I454*H454,2)</f>
        <v>0</v>
      </c>
      <c r="BL454" s="25" t="s">
        <v>284</v>
      </c>
      <c r="BM454" s="25" t="s">
        <v>966</v>
      </c>
    </row>
    <row r="455" spans="2:65" s="1" customFormat="1" ht="40.5">
      <c r="B455" s="42"/>
      <c r="C455" s="64"/>
      <c r="D455" s="233" t="s">
        <v>146</v>
      </c>
      <c r="E455" s="64"/>
      <c r="F455" s="257" t="s">
        <v>967</v>
      </c>
      <c r="G455" s="64"/>
      <c r="H455" s="64"/>
      <c r="I455" s="173"/>
      <c r="J455" s="64"/>
      <c r="K455" s="64"/>
      <c r="L455" s="62"/>
      <c r="M455" s="219"/>
      <c r="N455" s="43"/>
      <c r="O455" s="43"/>
      <c r="P455" s="43"/>
      <c r="Q455" s="43"/>
      <c r="R455" s="43"/>
      <c r="S455" s="43"/>
      <c r="T455" s="79"/>
      <c r="AT455" s="25" t="s">
        <v>146</v>
      </c>
      <c r="AU455" s="25" t="s">
        <v>85</v>
      </c>
    </row>
    <row r="456" spans="2:65" s="1" customFormat="1" ht="22.5" customHeight="1">
      <c r="B456" s="42"/>
      <c r="C456" s="205" t="s">
        <v>406</v>
      </c>
      <c r="D456" s="205" t="s">
        <v>140</v>
      </c>
      <c r="E456" s="206" t="s">
        <v>968</v>
      </c>
      <c r="F456" s="207" t="s">
        <v>965</v>
      </c>
      <c r="G456" s="208" t="s">
        <v>246</v>
      </c>
      <c r="H456" s="209">
        <v>17.472000000000001</v>
      </c>
      <c r="I456" s="210"/>
      <c r="J456" s="211">
        <f>ROUND(I456*H456,2)</f>
        <v>0</v>
      </c>
      <c r="K456" s="207" t="s">
        <v>23</v>
      </c>
      <c r="L456" s="62"/>
      <c r="M456" s="212" t="s">
        <v>23</v>
      </c>
      <c r="N456" s="213" t="s">
        <v>47</v>
      </c>
      <c r="O456" s="43"/>
      <c r="P456" s="214">
        <f>O456*H456</f>
        <v>0</v>
      </c>
      <c r="Q456" s="214">
        <v>0</v>
      </c>
      <c r="R456" s="214">
        <f>Q456*H456</f>
        <v>0</v>
      </c>
      <c r="S456" s="214">
        <v>0</v>
      </c>
      <c r="T456" s="215">
        <f>S456*H456</f>
        <v>0</v>
      </c>
      <c r="AR456" s="25" t="s">
        <v>284</v>
      </c>
      <c r="AT456" s="25" t="s">
        <v>140</v>
      </c>
      <c r="AU456" s="25" t="s">
        <v>85</v>
      </c>
      <c r="AY456" s="25" t="s">
        <v>138</v>
      </c>
      <c r="BE456" s="216">
        <f>IF(N456="základní",J456,0)</f>
        <v>0</v>
      </c>
      <c r="BF456" s="216">
        <f>IF(N456="snížená",J456,0)</f>
        <v>0</v>
      </c>
      <c r="BG456" s="216">
        <f>IF(N456="zákl. přenesená",J456,0)</f>
        <v>0</v>
      </c>
      <c r="BH456" s="216">
        <f>IF(N456="sníž. přenesená",J456,0)</f>
        <v>0</v>
      </c>
      <c r="BI456" s="216">
        <f>IF(N456="nulová",J456,0)</f>
        <v>0</v>
      </c>
      <c r="BJ456" s="25" t="s">
        <v>83</v>
      </c>
      <c r="BK456" s="216">
        <f>ROUND(I456*H456,2)</f>
        <v>0</v>
      </c>
      <c r="BL456" s="25" t="s">
        <v>284</v>
      </c>
      <c r="BM456" s="25" t="s">
        <v>969</v>
      </c>
    </row>
    <row r="457" spans="2:65" s="13" customFormat="1" ht="13.5">
      <c r="B457" s="231"/>
      <c r="C457" s="232"/>
      <c r="D457" s="217" t="s">
        <v>148</v>
      </c>
      <c r="E457" s="243" t="s">
        <v>23</v>
      </c>
      <c r="F457" s="244" t="s">
        <v>970</v>
      </c>
      <c r="G457" s="232"/>
      <c r="H457" s="245">
        <v>17.472000000000001</v>
      </c>
      <c r="I457" s="237"/>
      <c r="J457" s="232"/>
      <c r="K457" s="232"/>
      <c r="L457" s="238"/>
      <c r="M457" s="239"/>
      <c r="N457" s="240"/>
      <c r="O457" s="240"/>
      <c r="P457" s="240"/>
      <c r="Q457" s="240"/>
      <c r="R457" s="240"/>
      <c r="S457" s="240"/>
      <c r="T457" s="241"/>
      <c r="AT457" s="242" t="s">
        <v>148</v>
      </c>
      <c r="AU457" s="242" t="s">
        <v>85</v>
      </c>
      <c r="AV457" s="13" t="s">
        <v>85</v>
      </c>
      <c r="AW457" s="13" t="s">
        <v>40</v>
      </c>
      <c r="AX457" s="13" t="s">
        <v>76</v>
      </c>
      <c r="AY457" s="242" t="s">
        <v>138</v>
      </c>
    </row>
    <row r="458" spans="2:65" s="14" customFormat="1" ht="13.5">
      <c r="B458" s="246"/>
      <c r="C458" s="247"/>
      <c r="D458" s="233" t="s">
        <v>148</v>
      </c>
      <c r="E458" s="248" t="s">
        <v>23</v>
      </c>
      <c r="F458" s="249" t="s">
        <v>159</v>
      </c>
      <c r="G458" s="247"/>
      <c r="H458" s="250">
        <v>17.472000000000001</v>
      </c>
      <c r="I458" s="251"/>
      <c r="J458" s="247"/>
      <c r="K458" s="247"/>
      <c r="L458" s="252"/>
      <c r="M458" s="253"/>
      <c r="N458" s="254"/>
      <c r="O458" s="254"/>
      <c r="P458" s="254"/>
      <c r="Q458" s="254"/>
      <c r="R458" s="254"/>
      <c r="S458" s="254"/>
      <c r="T458" s="255"/>
      <c r="AT458" s="256" t="s">
        <v>148</v>
      </c>
      <c r="AU458" s="256" t="s">
        <v>85</v>
      </c>
      <c r="AV458" s="14" t="s">
        <v>95</v>
      </c>
      <c r="AW458" s="14" t="s">
        <v>40</v>
      </c>
      <c r="AX458" s="14" t="s">
        <v>83</v>
      </c>
      <c r="AY458" s="256" t="s">
        <v>138</v>
      </c>
    </row>
    <row r="459" spans="2:65" s="1" customFormat="1" ht="22.5" customHeight="1">
      <c r="B459" s="42"/>
      <c r="C459" s="205" t="s">
        <v>411</v>
      </c>
      <c r="D459" s="205" t="s">
        <v>140</v>
      </c>
      <c r="E459" s="206" t="s">
        <v>971</v>
      </c>
      <c r="F459" s="207" t="s">
        <v>972</v>
      </c>
      <c r="G459" s="208" t="s">
        <v>409</v>
      </c>
      <c r="H459" s="209">
        <v>22</v>
      </c>
      <c r="I459" s="210"/>
      <c r="J459" s="211">
        <f>ROUND(I459*H459,2)</f>
        <v>0</v>
      </c>
      <c r="K459" s="207" t="s">
        <v>144</v>
      </c>
      <c r="L459" s="62"/>
      <c r="M459" s="212" t="s">
        <v>23</v>
      </c>
      <c r="N459" s="213" t="s">
        <v>47</v>
      </c>
      <c r="O459" s="43"/>
      <c r="P459" s="214">
        <f>O459*H459</f>
        <v>0</v>
      </c>
      <c r="Q459" s="214">
        <v>0</v>
      </c>
      <c r="R459" s="214">
        <f>Q459*H459</f>
        <v>0</v>
      </c>
      <c r="S459" s="214">
        <v>0</v>
      </c>
      <c r="T459" s="215">
        <f>S459*H459</f>
        <v>0</v>
      </c>
      <c r="AR459" s="25" t="s">
        <v>284</v>
      </c>
      <c r="AT459" s="25" t="s">
        <v>140</v>
      </c>
      <c r="AU459" s="25" t="s">
        <v>85</v>
      </c>
      <c r="AY459" s="25" t="s">
        <v>138</v>
      </c>
      <c r="BE459" s="216">
        <f>IF(N459="základní",J459,0)</f>
        <v>0</v>
      </c>
      <c r="BF459" s="216">
        <f>IF(N459="snížená",J459,0)</f>
        <v>0</v>
      </c>
      <c r="BG459" s="216">
        <f>IF(N459="zákl. přenesená",J459,0)</f>
        <v>0</v>
      </c>
      <c r="BH459" s="216">
        <f>IF(N459="sníž. přenesená",J459,0)</f>
        <v>0</v>
      </c>
      <c r="BI459" s="216">
        <f>IF(N459="nulová",J459,0)</f>
        <v>0</v>
      </c>
      <c r="BJ459" s="25" t="s">
        <v>83</v>
      </c>
      <c r="BK459" s="216">
        <f>ROUND(I459*H459,2)</f>
        <v>0</v>
      </c>
      <c r="BL459" s="25" t="s">
        <v>284</v>
      </c>
      <c r="BM459" s="25" t="s">
        <v>973</v>
      </c>
    </row>
    <row r="460" spans="2:65" s="13" customFormat="1" ht="13.5">
      <c r="B460" s="231"/>
      <c r="C460" s="232"/>
      <c r="D460" s="217" t="s">
        <v>148</v>
      </c>
      <c r="E460" s="243" t="s">
        <v>23</v>
      </c>
      <c r="F460" s="244" t="s">
        <v>974</v>
      </c>
      <c r="G460" s="232"/>
      <c r="H460" s="245">
        <v>21</v>
      </c>
      <c r="I460" s="237"/>
      <c r="J460" s="232"/>
      <c r="K460" s="232"/>
      <c r="L460" s="238"/>
      <c r="M460" s="239"/>
      <c r="N460" s="240"/>
      <c r="O460" s="240"/>
      <c r="P460" s="240"/>
      <c r="Q460" s="240"/>
      <c r="R460" s="240"/>
      <c r="S460" s="240"/>
      <c r="T460" s="241"/>
      <c r="AT460" s="242" t="s">
        <v>148</v>
      </c>
      <c r="AU460" s="242" t="s">
        <v>85</v>
      </c>
      <c r="AV460" s="13" t="s">
        <v>85</v>
      </c>
      <c r="AW460" s="13" t="s">
        <v>40</v>
      </c>
      <c r="AX460" s="13" t="s">
        <v>76</v>
      </c>
      <c r="AY460" s="242" t="s">
        <v>138</v>
      </c>
    </row>
    <row r="461" spans="2:65" s="13" customFormat="1" ht="13.5">
      <c r="B461" s="231"/>
      <c r="C461" s="232"/>
      <c r="D461" s="217" t="s">
        <v>148</v>
      </c>
      <c r="E461" s="243" t="s">
        <v>23</v>
      </c>
      <c r="F461" s="244" t="s">
        <v>975</v>
      </c>
      <c r="G461" s="232"/>
      <c r="H461" s="245">
        <v>1</v>
      </c>
      <c r="I461" s="237"/>
      <c r="J461" s="232"/>
      <c r="K461" s="232"/>
      <c r="L461" s="238"/>
      <c r="M461" s="239"/>
      <c r="N461" s="240"/>
      <c r="O461" s="240"/>
      <c r="P461" s="240"/>
      <c r="Q461" s="240"/>
      <c r="R461" s="240"/>
      <c r="S461" s="240"/>
      <c r="T461" s="241"/>
      <c r="AT461" s="242" t="s">
        <v>148</v>
      </c>
      <c r="AU461" s="242" t="s">
        <v>85</v>
      </c>
      <c r="AV461" s="13" t="s">
        <v>85</v>
      </c>
      <c r="AW461" s="13" t="s">
        <v>40</v>
      </c>
      <c r="AX461" s="13" t="s">
        <v>76</v>
      </c>
      <c r="AY461" s="242" t="s">
        <v>138</v>
      </c>
    </row>
    <row r="462" spans="2:65" s="14" customFormat="1" ht="13.5">
      <c r="B462" s="246"/>
      <c r="C462" s="247"/>
      <c r="D462" s="233" t="s">
        <v>148</v>
      </c>
      <c r="E462" s="248" t="s">
        <v>23</v>
      </c>
      <c r="F462" s="249" t="s">
        <v>159</v>
      </c>
      <c r="G462" s="247"/>
      <c r="H462" s="250">
        <v>22</v>
      </c>
      <c r="I462" s="251"/>
      <c r="J462" s="247"/>
      <c r="K462" s="247"/>
      <c r="L462" s="252"/>
      <c r="M462" s="253"/>
      <c r="N462" s="254"/>
      <c r="O462" s="254"/>
      <c r="P462" s="254"/>
      <c r="Q462" s="254"/>
      <c r="R462" s="254"/>
      <c r="S462" s="254"/>
      <c r="T462" s="255"/>
      <c r="AT462" s="256" t="s">
        <v>148</v>
      </c>
      <c r="AU462" s="256" t="s">
        <v>85</v>
      </c>
      <c r="AV462" s="14" t="s">
        <v>95</v>
      </c>
      <c r="AW462" s="14" t="s">
        <v>40</v>
      </c>
      <c r="AX462" s="14" t="s">
        <v>83</v>
      </c>
      <c r="AY462" s="256" t="s">
        <v>138</v>
      </c>
    </row>
    <row r="463" spans="2:65" s="1" customFormat="1" ht="31.5" customHeight="1">
      <c r="B463" s="42"/>
      <c r="C463" s="205" t="s">
        <v>434</v>
      </c>
      <c r="D463" s="205" t="s">
        <v>140</v>
      </c>
      <c r="E463" s="206" t="s">
        <v>976</v>
      </c>
      <c r="F463" s="207" t="s">
        <v>977</v>
      </c>
      <c r="G463" s="208" t="s">
        <v>220</v>
      </c>
      <c r="H463" s="209">
        <v>20.68</v>
      </c>
      <c r="I463" s="210"/>
      <c r="J463" s="211">
        <f>ROUND(I463*H463,2)</f>
        <v>0</v>
      </c>
      <c r="K463" s="207" t="s">
        <v>144</v>
      </c>
      <c r="L463" s="62"/>
      <c r="M463" s="212" t="s">
        <v>23</v>
      </c>
      <c r="N463" s="213" t="s">
        <v>47</v>
      </c>
      <c r="O463" s="43"/>
      <c r="P463" s="214">
        <f>O463*H463</f>
        <v>0</v>
      </c>
      <c r="Q463" s="214">
        <v>1.1E-4</v>
      </c>
      <c r="R463" s="214">
        <f>Q463*H463</f>
        <v>2.2748E-3</v>
      </c>
      <c r="S463" s="214">
        <v>0</v>
      </c>
      <c r="T463" s="215">
        <f>S463*H463</f>
        <v>0</v>
      </c>
      <c r="AR463" s="25" t="s">
        <v>284</v>
      </c>
      <c r="AT463" s="25" t="s">
        <v>140</v>
      </c>
      <c r="AU463" s="25" t="s">
        <v>85</v>
      </c>
      <c r="AY463" s="25" t="s">
        <v>138</v>
      </c>
      <c r="BE463" s="216">
        <f>IF(N463="základní",J463,0)</f>
        <v>0</v>
      </c>
      <c r="BF463" s="216">
        <f>IF(N463="snížená",J463,0)</f>
        <v>0</v>
      </c>
      <c r="BG463" s="216">
        <f>IF(N463="zákl. přenesená",J463,0)</f>
        <v>0</v>
      </c>
      <c r="BH463" s="216">
        <f>IF(N463="sníž. přenesená",J463,0)</f>
        <v>0</v>
      </c>
      <c r="BI463" s="216">
        <f>IF(N463="nulová",J463,0)</f>
        <v>0</v>
      </c>
      <c r="BJ463" s="25" t="s">
        <v>83</v>
      </c>
      <c r="BK463" s="216">
        <f>ROUND(I463*H463,2)</f>
        <v>0</v>
      </c>
      <c r="BL463" s="25" t="s">
        <v>284</v>
      </c>
      <c r="BM463" s="25" t="s">
        <v>978</v>
      </c>
    </row>
    <row r="464" spans="2:65" s="1" customFormat="1" ht="108">
      <c r="B464" s="42"/>
      <c r="C464" s="64"/>
      <c r="D464" s="217" t="s">
        <v>146</v>
      </c>
      <c r="E464" s="64"/>
      <c r="F464" s="218" t="s">
        <v>979</v>
      </c>
      <c r="G464" s="64"/>
      <c r="H464" s="64"/>
      <c r="I464" s="173"/>
      <c r="J464" s="64"/>
      <c r="K464" s="64"/>
      <c r="L464" s="62"/>
      <c r="M464" s="219"/>
      <c r="N464" s="43"/>
      <c r="O464" s="43"/>
      <c r="P464" s="43"/>
      <c r="Q464" s="43"/>
      <c r="R464" s="43"/>
      <c r="S464" s="43"/>
      <c r="T464" s="79"/>
      <c r="AT464" s="25" t="s">
        <v>146</v>
      </c>
      <c r="AU464" s="25" t="s">
        <v>85</v>
      </c>
    </row>
    <row r="465" spans="2:65" s="13" customFormat="1" ht="13.5">
      <c r="B465" s="231"/>
      <c r="C465" s="232"/>
      <c r="D465" s="217" t="s">
        <v>148</v>
      </c>
      <c r="E465" s="243" t="s">
        <v>23</v>
      </c>
      <c r="F465" s="244" t="s">
        <v>980</v>
      </c>
      <c r="G465" s="232"/>
      <c r="H465" s="245">
        <v>20.68</v>
      </c>
      <c r="I465" s="237"/>
      <c r="J465" s="232"/>
      <c r="K465" s="232"/>
      <c r="L465" s="238"/>
      <c r="M465" s="239"/>
      <c r="N465" s="240"/>
      <c r="O465" s="240"/>
      <c r="P465" s="240"/>
      <c r="Q465" s="240"/>
      <c r="R465" s="240"/>
      <c r="S465" s="240"/>
      <c r="T465" s="241"/>
      <c r="AT465" s="242" t="s">
        <v>148</v>
      </c>
      <c r="AU465" s="242" t="s">
        <v>85</v>
      </c>
      <c r="AV465" s="13" t="s">
        <v>85</v>
      </c>
      <c r="AW465" s="13" t="s">
        <v>40</v>
      </c>
      <c r="AX465" s="13" t="s">
        <v>76</v>
      </c>
      <c r="AY465" s="242" t="s">
        <v>138</v>
      </c>
    </row>
    <row r="466" spans="2:65" s="14" customFormat="1" ht="13.5">
      <c r="B466" s="246"/>
      <c r="C466" s="247"/>
      <c r="D466" s="233" t="s">
        <v>148</v>
      </c>
      <c r="E466" s="248" t="s">
        <v>23</v>
      </c>
      <c r="F466" s="249" t="s">
        <v>159</v>
      </c>
      <c r="G466" s="247"/>
      <c r="H466" s="250">
        <v>20.68</v>
      </c>
      <c r="I466" s="251"/>
      <c r="J466" s="247"/>
      <c r="K466" s="247"/>
      <c r="L466" s="252"/>
      <c r="M466" s="253"/>
      <c r="N466" s="254"/>
      <c r="O466" s="254"/>
      <c r="P466" s="254"/>
      <c r="Q466" s="254"/>
      <c r="R466" s="254"/>
      <c r="S466" s="254"/>
      <c r="T466" s="255"/>
      <c r="AT466" s="256" t="s">
        <v>148</v>
      </c>
      <c r="AU466" s="256" t="s">
        <v>85</v>
      </c>
      <c r="AV466" s="14" t="s">
        <v>95</v>
      </c>
      <c r="AW466" s="14" t="s">
        <v>40</v>
      </c>
      <c r="AX466" s="14" t="s">
        <v>83</v>
      </c>
      <c r="AY466" s="256" t="s">
        <v>138</v>
      </c>
    </row>
    <row r="467" spans="2:65" s="1" customFormat="1" ht="31.5" customHeight="1">
      <c r="B467" s="42"/>
      <c r="C467" s="205" t="s">
        <v>438</v>
      </c>
      <c r="D467" s="205" t="s">
        <v>140</v>
      </c>
      <c r="E467" s="206" t="s">
        <v>981</v>
      </c>
      <c r="F467" s="207" t="s">
        <v>982</v>
      </c>
      <c r="G467" s="208" t="s">
        <v>195</v>
      </c>
      <c r="H467" s="209">
        <v>0.98199999999999998</v>
      </c>
      <c r="I467" s="210"/>
      <c r="J467" s="211">
        <f>ROUND(I467*H467,2)</f>
        <v>0</v>
      </c>
      <c r="K467" s="207" t="s">
        <v>144</v>
      </c>
      <c r="L467" s="62"/>
      <c r="M467" s="212" t="s">
        <v>23</v>
      </c>
      <c r="N467" s="213" t="s">
        <v>47</v>
      </c>
      <c r="O467" s="43"/>
      <c r="P467" s="214">
        <f>O467*H467</f>
        <v>0</v>
      </c>
      <c r="Q467" s="214">
        <v>0</v>
      </c>
      <c r="R467" s="214">
        <f>Q467*H467</f>
        <v>0</v>
      </c>
      <c r="S467" s="214">
        <v>0</v>
      </c>
      <c r="T467" s="215">
        <f>S467*H467</f>
        <v>0</v>
      </c>
      <c r="AR467" s="25" t="s">
        <v>284</v>
      </c>
      <c r="AT467" s="25" t="s">
        <v>140</v>
      </c>
      <c r="AU467" s="25" t="s">
        <v>85</v>
      </c>
      <c r="AY467" s="25" t="s">
        <v>138</v>
      </c>
      <c r="BE467" s="216">
        <f>IF(N467="základní",J467,0)</f>
        <v>0</v>
      </c>
      <c r="BF467" s="216">
        <f>IF(N467="snížená",J467,0)</f>
        <v>0</v>
      </c>
      <c r="BG467" s="216">
        <f>IF(N467="zákl. přenesená",J467,0)</f>
        <v>0</v>
      </c>
      <c r="BH467" s="216">
        <f>IF(N467="sníž. přenesená",J467,0)</f>
        <v>0</v>
      </c>
      <c r="BI467" s="216">
        <f>IF(N467="nulová",J467,0)</f>
        <v>0</v>
      </c>
      <c r="BJ467" s="25" t="s">
        <v>83</v>
      </c>
      <c r="BK467" s="216">
        <f>ROUND(I467*H467,2)</f>
        <v>0</v>
      </c>
      <c r="BL467" s="25" t="s">
        <v>284</v>
      </c>
      <c r="BM467" s="25" t="s">
        <v>983</v>
      </c>
    </row>
    <row r="468" spans="2:65" s="1" customFormat="1" ht="121.5">
      <c r="B468" s="42"/>
      <c r="C468" s="64"/>
      <c r="D468" s="217" t="s">
        <v>146</v>
      </c>
      <c r="E468" s="64"/>
      <c r="F468" s="218" t="s">
        <v>984</v>
      </c>
      <c r="G468" s="64"/>
      <c r="H468" s="64"/>
      <c r="I468" s="173"/>
      <c r="J468" s="64"/>
      <c r="K468" s="64"/>
      <c r="L468" s="62"/>
      <c r="M468" s="289"/>
      <c r="N468" s="290"/>
      <c r="O468" s="290"/>
      <c r="P468" s="290"/>
      <c r="Q468" s="290"/>
      <c r="R468" s="290"/>
      <c r="S468" s="290"/>
      <c r="T468" s="291"/>
      <c r="AT468" s="25" t="s">
        <v>146</v>
      </c>
      <c r="AU468" s="25" t="s">
        <v>85</v>
      </c>
    </row>
    <row r="469" spans="2:65" s="1" customFormat="1" ht="6.95" customHeight="1">
      <c r="B469" s="57"/>
      <c r="C469" s="58"/>
      <c r="D469" s="58"/>
      <c r="E469" s="58"/>
      <c r="F469" s="58"/>
      <c r="G469" s="58"/>
      <c r="H469" s="58"/>
      <c r="I469" s="149"/>
      <c r="J469" s="58"/>
      <c r="K469" s="58"/>
      <c r="L469" s="62"/>
    </row>
  </sheetData>
  <sheetProtection algorithmName="SHA-512" hashValue="4PdfVaNz0nPoPUFmAVVY7tXzNOeRc4Uoe+mWv8Bc1/nmtZYSaONRPixvXLkUBeKLpUv/RnWV/H0GSJn/rOwEyA==" saltValue="6rt8TnU0ZeYXaHH/z3hycQ==" spinCount="100000" sheet="1" objects="1" scenarios="1" formatCells="0" formatColumns="0" formatRows="0" sort="0" autoFilter="0"/>
  <autoFilter ref="C90:K468"/>
  <mergeCells count="12">
    <mergeCell ref="G1:H1"/>
    <mergeCell ref="L2:V2"/>
    <mergeCell ref="E49:H49"/>
    <mergeCell ref="E51:H51"/>
    <mergeCell ref="E79:H79"/>
    <mergeCell ref="E81:H81"/>
    <mergeCell ref="E83:H83"/>
    <mergeCell ref="E7:H7"/>
    <mergeCell ref="E9:H9"/>
    <mergeCell ref="E11:H11"/>
    <mergeCell ref="E26:H26"/>
    <mergeCell ref="E47:H47"/>
  </mergeCells>
  <hyperlinks>
    <hyperlink ref="F1:G1" location="C2" display="1) Krycí list soupisu"/>
    <hyperlink ref="G1:H1" location="C58"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6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101</v>
      </c>
      <c r="G1" s="421" t="s">
        <v>102</v>
      </c>
      <c r="H1" s="421"/>
      <c r="I1" s="125"/>
      <c r="J1" s="124" t="s">
        <v>103</v>
      </c>
      <c r="K1" s="123" t="s">
        <v>104</v>
      </c>
      <c r="L1" s="124" t="s">
        <v>105</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97</v>
      </c>
    </row>
    <row r="3" spans="1:70" ht="6.95" customHeight="1">
      <c r="B3" s="26"/>
      <c r="C3" s="27"/>
      <c r="D3" s="27"/>
      <c r="E3" s="27"/>
      <c r="F3" s="27"/>
      <c r="G3" s="27"/>
      <c r="H3" s="27"/>
      <c r="I3" s="126"/>
      <c r="J3" s="27"/>
      <c r="K3" s="28"/>
      <c r="AT3" s="25" t="s">
        <v>85</v>
      </c>
    </row>
    <row r="4" spans="1:70" ht="36.950000000000003" customHeight="1">
      <c r="B4" s="29"/>
      <c r="C4" s="30"/>
      <c r="D4" s="31" t="s">
        <v>106</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Oprava opěrné zídky v areálu DDM</v>
      </c>
      <c r="F7" s="415"/>
      <c r="G7" s="415"/>
      <c r="H7" s="415"/>
      <c r="I7" s="127"/>
      <c r="J7" s="30"/>
      <c r="K7" s="32"/>
    </row>
    <row r="8" spans="1:70">
      <c r="B8" s="29"/>
      <c r="C8" s="30"/>
      <c r="D8" s="38" t="s">
        <v>107</v>
      </c>
      <c r="E8" s="30"/>
      <c r="F8" s="30"/>
      <c r="G8" s="30"/>
      <c r="H8" s="30"/>
      <c r="I8" s="127"/>
      <c r="J8" s="30"/>
      <c r="K8" s="32"/>
    </row>
    <row r="9" spans="1:70" s="1" customFormat="1" ht="22.5" customHeight="1">
      <c r="B9" s="42"/>
      <c r="C9" s="43"/>
      <c r="D9" s="43"/>
      <c r="E9" s="414" t="s">
        <v>108</v>
      </c>
      <c r="F9" s="416"/>
      <c r="G9" s="416"/>
      <c r="H9" s="416"/>
      <c r="I9" s="128"/>
      <c r="J9" s="43"/>
      <c r="K9" s="46"/>
    </row>
    <row r="10" spans="1:70" s="1" customFormat="1">
      <c r="B10" s="42"/>
      <c r="C10" s="43"/>
      <c r="D10" s="38" t="s">
        <v>109</v>
      </c>
      <c r="E10" s="43"/>
      <c r="F10" s="43"/>
      <c r="G10" s="43"/>
      <c r="H10" s="43"/>
      <c r="I10" s="128"/>
      <c r="J10" s="43"/>
      <c r="K10" s="46"/>
    </row>
    <row r="11" spans="1:70" s="1" customFormat="1" ht="36.950000000000003" customHeight="1">
      <c r="B11" s="42"/>
      <c r="C11" s="43"/>
      <c r="D11" s="43"/>
      <c r="E11" s="417" t="s">
        <v>985</v>
      </c>
      <c r="F11" s="416"/>
      <c r="G11" s="416"/>
      <c r="H11" s="416"/>
      <c r="I11" s="128"/>
      <c r="J11" s="43"/>
      <c r="K11" s="46"/>
    </row>
    <row r="12" spans="1:70" s="1" customFormat="1" ht="13.5">
      <c r="B12" s="42"/>
      <c r="C12" s="43"/>
      <c r="D12" s="43"/>
      <c r="E12" s="43"/>
      <c r="F12" s="43"/>
      <c r="G12" s="43"/>
      <c r="H12" s="43"/>
      <c r="I12" s="128"/>
      <c r="J12" s="43"/>
      <c r="K12" s="46"/>
    </row>
    <row r="13" spans="1:70" s="1" customFormat="1" ht="14.45" customHeight="1">
      <c r="B13" s="42"/>
      <c r="C13" s="43"/>
      <c r="D13" s="38" t="s">
        <v>20</v>
      </c>
      <c r="E13" s="43"/>
      <c r="F13" s="36" t="s">
        <v>21</v>
      </c>
      <c r="G13" s="43"/>
      <c r="H13" s="43"/>
      <c r="I13" s="129" t="s">
        <v>22</v>
      </c>
      <c r="J13" s="36" t="s">
        <v>23</v>
      </c>
      <c r="K13" s="46"/>
    </row>
    <row r="14" spans="1:70" s="1" customFormat="1" ht="14.45" customHeight="1">
      <c r="B14" s="42"/>
      <c r="C14" s="43"/>
      <c r="D14" s="38" t="s">
        <v>24</v>
      </c>
      <c r="E14" s="43"/>
      <c r="F14" s="36" t="s">
        <v>25</v>
      </c>
      <c r="G14" s="43"/>
      <c r="H14" s="43"/>
      <c r="I14" s="129" t="s">
        <v>26</v>
      </c>
      <c r="J14" s="130" t="str">
        <f>'Rekapitulace stavby'!AN8</f>
        <v>20. 6. 2020</v>
      </c>
      <c r="K14" s="46"/>
    </row>
    <row r="15" spans="1:70" s="1" customFormat="1" ht="10.9" customHeight="1">
      <c r="B15" s="42"/>
      <c r="C15" s="43"/>
      <c r="D15" s="43"/>
      <c r="E15" s="43"/>
      <c r="F15" s="43"/>
      <c r="G15" s="43"/>
      <c r="H15" s="43"/>
      <c r="I15" s="128"/>
      <c r="J15" s="43"/>
      <c r="K15" s="46"/>
    </row>
    <row r="16" spans="1:70" s="1" customFormat="1" ht="14.45" customHeight="1">
      <c r="B16" s="42"/>
      <c r="C16" s="43"/>
      <c r="D16" s="38" t="s">
        <v>28</v>
      </c>
      <c r="E16" s="43"/>
      <c r="F16" s="43"/>
      <c r="G16" s="43"/>
      <c r="H16" s="43"/>
      <c r="I16" s="129" t="s">
        <v>29</v>
      </c>
      <c r="J16" s="36" t="s">
        <v>30</v>
      </c>
      <c r="K16" s="46"/>
    </row>
    <row r="17" spans="2:11" s="1" customFormat="1" ht="18" customHeight="1">
      <c r="B17" s="42"/>
      <c r="C17" s="43"/>
      <c r="D17" s="43"/>
      <c r="E17" s="36" t="s">
        <v>31</v>
      </c>
      <c r="F17" s="43"/>
      <c r="G17" s="43"/>
      <c r="H17" s="43"/>
      <c r="I17" s="129" t="s">
        <v>32</v>
      </c>
      <c r="J17" s="36" t="s">
        <v>33</v>
      </c>
      <c r="K17" s="46"/>
    </row>
    <row r="18" spans="2:11" s="1" customFormat="1" ht="6.95" customHeight="1">
      <c r="B18" s="42"/>
      <c r="C18" s="43"/>
      <c r="D18" s="43"/>
      <c r="E18" s="43"/>
      <c r="F18" s="43"/>
      <c r="G18" s="43"/>
      <c r="H18" s="43"/>
      <c r="I18" s="128"/>
      <c r="J18" s="43"/>
      <c r="K18" s="46"/>
    </row>
    <row r="19" spans="2:11" s="1" customFormat="1" ht="14.45" customHeight="1">
      <c r="B19" s="42"/>
      <c r="C19" s="43"/>
      <c r="D19" s="38" t="s">
        <v>34</v>
      </c>
      <c r="E19" s="43"/>
      <c r="F19" s="43"/>
      <c r="G19" s="43"/>
      <c r="H19" s="43"/>
      <c r="I19" s="129" t="s">
        <v>29</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32</v>
      </c>
      <c r="J20" s="36" t="str">
        <f>IF('Rekapitulace stavby'!AN14="Vyplň údaj","",IF('Rekapitulace stavby'!AN14="","",'Rekapitulace stavby'!AN14))</f>
        <v/>
      </c>
      <c r="K20" s="46"/>
    </row>
    <row r="21" spans="2:11" s="1" customFormat="1" ht="6.95" customHeight="1">
      <c r="B21" s="42"/>
      <c r="C21" s="43"/>
      <c r="D21" s="43"/>
      <c r="E21" s="43"/>
      <c r="F21" s="43"/>
      <c r="G21" s="43"/>
      <c r="H21" s="43"/>
      <c r="I21" s="128"/>
      <c r="J21" s="43"/>
      <c r="K21" s="46"/>
    </row>
    <row r="22" spans="2:11" s="1" customFormat="1" ht="14.45" customHeight="1">
      <c r="B22" s="42"/>
      <c r="C22" s="43"/>
      <c r="D22" s="38" t="s">
        <v>36</v>
      </c>
      <c r="E22" s="43"/>
      <c r="F22" s="43"/>
      <c r="G22" s="43"/>
      <c r="H22" s="43"/>
      <c r="I22" s="129" t="s">
        <v>29</v>
      </c>
      <c r="J22" s="36" t="s">
        <v>37</v>
      </c>
      <c r="K22" s="46"/>
    </row>
    <row r="23" spans="2:11" s="1" customFormat="1" ht="18" customHeight="1">
      <c r="B23" s="42"/>
      <c r="C23" s="43"/>
      <c r="D23" s="43"/>
      <c r="E23" s="36" t="s">
        <v>38</v>
      </c>
      <c r="F23" s="43"/>
      <c r="G23" s="43"/>
      <c r="H23" s="43"/>
      <c r="I23" s="129" t="s">
        <v>32</v>
      </c>
      <c r="J23" s="36" t="s">
        <v>39</v>
      </c>
      <c r="K23" s="46"/>
    </row>
    <row r="24" spans="2:11" s="1" customFormat="1" ht="6.95" customHeight="1">
      <c r="B24" s="42"/>
      <c r="C24" s="43"/>
      <c r="D24" s="43"/>
      <c r="E24" s="43"/>
      <c r="F24" s="43"/>
      <c r="G24" s="43"/>
      <c r="H24" s="43"/>
      <c r="I24" s="128"/>
      <c r="J24" s="43"/>
      <c r="K24" s="46"/>
    </row>
    <row r="25" spans="2:11" s="1" customFormat="1" ht="14.45" customHeight="1">
      <c r="B25" s="42"/>
      <c r="C25" s="43"/>
      <c r="D25" s="38" t="s">
        <v>41</v>
      </c>
      <c r="E25" s="43"/>
      <c r="F25" s="43"/>
      <c r="G25" s="43"/>
      <c r="H25" s="43"/>
      <c r="I25" s="128"/>
      <c r="J25" s="43"/>
      <c r="K25" s="46"/>
    </row>
    <row r="26" spans="2:11" s="7" customFormat="1" ht="22.5" customHeight="1">
      <c r="B26" s="131"/>
      <c r="C26" s="132"/>
      <c r="D26" s="132"/>
      <c r="E26" s="379" t="s">
        <v>23</v>
      </c>
      <c r="F26" s="379"/>
      <c r="G26" s="379"/>
      <c r="H26" s="379"/>
      <c r="I26" s="133"/>
      <c r="J26" s="132"/>
      <c r="K26" s="134"/>
    </row>
    <row r="27" spans="2:11" s="1" customFormat="1" ht="6.95" customHeight="1">
      <c r="B27" s="42"/>
      <c r="C27" s="43"/>
      <c r="D27" s="43"/>
      <c r="E27" s="43"/>
      <c r="F27" s="43"/>
      <c r="G27" s="43"/>
      <c r="H27" s="43"/>
      <c r="I27" s="128"/>
      <c r="J27" s="43"/>
      <c r="K27" s="46"/>
    </row>
    <row r="28" spans="2:11" s="1" customFormat="1" ht="6.95" customHeight="1">
      <c r="B28" s="42"/>
      <c r="C28" s="43"/>
      <c r="D28" s="86"/>
      <c r="E28" s="86"/>
      <c r="F28" s="86"/>
      <c r="G28" s="86"/>
      <c r="H28" s="86"/>
      <c r="I28" s="135"/>
      <c r="J28" s="86"/>
      <c r="K28" s="136"/>
    </row>
    <row r="29" spans="2:11" s="1" customFormat="1" ht="25.35" customHeight="1">
      <c r="B29" s="42"/>
      <c r="C29" s="43"/>
      <c r="D29" s="137" t="s">
        <v>42</v>
      </c>
      <c r="E29" s="43"/>
      <c r="F29" s="43"/>
      <c r="G29" s="43"/>
      <c r="H29" s="43"/>
      <c r="I29" s="128"/>
      <c r="J29" s="138">
        <f>ROUND(J90,2)</f>
        <v>0</v>
      </c>
      <c r="K29" s="46"/>
    </row>
    <row r="30" spans="2:11" s="1" customFormat="1" ht="6.95" customHeight="1">
      <c r="B30" s="42"/>
      <c r="C30" s="43"/>
      <c r="D30" s="86"/>
      <c r="E30" s="86"/>
      <c r="F30" s="86"/>
      <c r="G30" s="86"/>
      <c r="H30" s="86"/>
      <c r="I30" s="135"/>
      <c r="J30" s="86"/>
      <c r="K30" s="136"/>
    </row>
    <row r="31" spans="2:11" s="1" customFormat="1" ht="14.45" customHeight="1">
      <c r="B31" s="42"/>
      <c r="C31" s="43"/>
      <c r="D31" s="43"/>
      <c r="E31" s="43"/>
      <c r="F31" s="47" t="s">
        <v>44</v>
      </c>
      <c r="G31" s="43"/>
      <c r="H31" s="43"/>
      <c r="I31" s="139" t="s">
        <v>43</v>
      </c>
      <c r="J31" s="47" t="s">
        <v>45</v>
      </c>
      <c r="K31" s="46"/>
    </row>
    <row r="32" spans="2:11" s="1" customFormat="1" ht="14.45" customHeight="1">
      <c r="B32" s="42"/>
      <c r="C32" s="43"/>
      <c r="D32" s="50" t="s">
        <v>46</v>
      </c>
      <c r="E32" s="50" t="s">
        <v>47</v>
      </c>
      <c r="F32" s="140">
        <f>ROUND(SUM(BE90:BE159), 2)</f>
        <v>0</v>
      </c>
      <c r="G32" s="43"/>
      <c r="H32" s="43"/>
      <c r="I32" s="141">
        <v>0.21</v>
      </c>
      <c r="J32" s="140">
        <f>ROUND(ROUND((SUM(BE90:BE159)), 2)*I32, 2)</f>
        <v>0</v>
      </c>
      <c r="K32" s="46"/>
    </row>
    <row r="33" spans="2:11" s="1" customFormat="1" ht="14.45" customHeight="1">
      <c r="B33" s="42"/>
      <c r="C33" s="43"/>
      <c r="D33" s="43"/>
      <c r="E33" s="50" t="s">
        <v>48</v>
      </c>
      <c r="F33" s="140">
        <f>ROUND(SUM(BF90:BF159), 2)</f>
        <v>0</v>
      </c>
      <c r="G33" s="43"/>
      <c r="H33" s="43"/>
      <c r="I33" s="141">
        <v>0.15</v>
      </c>
      <c r="J33" s="140">
        <f>ROUND(ROUND((SUM(BF90:BF159)), 2)*I33, 2)</f>
        <v>0</v>
      </c>
      <c r="K33" s="46"/>
    </row>
    <row r="34" spans="2:11" s="1" customFormat="1" ht="14.45" hidden="1" customHeight="1">
      <c r="B34" s="42"/>
      <c r="C34" s="43"/>
      <c r="D34" s="43"/>
      <c r="E34" s="50" t="s">
        <v>49</v>
      </c>
      <c r="F34" s="140">
        <f>ROUND(SUM(BG90:BG159), 2)</f>
        <v>0</v>
      </c>
      <c r="G34" s="43"/>
      <c r="H34" s="43"/>
      <c r="I34" s="141">
        <v>0.21</v>
      </c>
      <c r="J34" s="140">
        <v>0</v>
      </c>
      <c r="K34" s="46"/>
    </row>
    <row r="35" spans="2:11" s="1" customFormat="1" ht="14.45" hidden="1" customHeight="1">
      <c r="B35" s="42"/>
      <c r="C35" s="43"/>
      <c r="D35" s="43"/>
      <c r="E35" s="50" t="s">
        <v>50</v>
      </c>
      <c r="F35" s="140">
        <f>ROUND(SUM(BH90:BH159), 2)</f>
        <v>0</v>
      </c>
      <c r="G35" s="43"/>
      <c r="H35" s="43"/>
      <c r="I35" s="141">
        <v>0.15</v>
      </c>
      <c r="J35" s="140">
        <v>0</v>
      </c>
      <c r="K35" s="46"/>
    </row>
    <row r="36" spans="2:11" s="1" customFormat="1" ht="14.45" hidden="1" customHeight="1">
      <c r="B36" s="42"/>
      <c r="C36" s="43"/>
      <c r="D36" s="43"/>
      <c r="E36" s="50" t="s">
        <v>51</v>
      </c>
      <c r="F36" s="140">
        <f>ROUND(SUM(BI90:BI159), 2)</f>
        <v>0</v>
      </c>
      <c r="G36" s="43"/>
      <c r="H36" s="43"/>
      <c r="I36" s="141">
        <v>0</v>
      </c>
      <c r="J36" s="140">
        <v>0</v>
      </c>
      <c r="K36" s="46"/>
    </row>
    <row r="37" spans="2:11" s="1" customFormat="1" ht="6.95" customHeight="1">
      <c r="B37" s="42"/>
      <c r="C37" s="43"/>
      <c r="D37" s="43"/>
      <c r="E37" s="43"/>
      <c r="F37" s="43"/>
      <c r="G37" s="43"/>
      <c r="H37" s="43"/>
      <c r="I37" s="128"/>
      <c r="J37" s="43"/>
      <c r="K37" s="46"/>
    </row>
    <row r="38" spans="2:11" s="1" customFormat="1" ht="25.35" customHeight="1">
      <c r="B38" s="42"/>
      <c r="C38" s="142"/>
      <c r="D38" s="143" t="s">
        <v>52</v>
      </c>
      <c r="E38" s="80"/>
      <c r="F38" s="80"/>
      <c r="G38" s="144" t="s">
        <v>53</v>
      </c>
      <c r="H38" s="145" t="s">
        <v>54</v>
      </c>
      <c r="I38" s="146"/>
      <c r="J38" s="147">
        <f>SUM(J29:J36)</f>
        <v>0</v>
      </c>
      <c r="K38" s="148"/>
    </row>
    <row r="39" spans="2:11" s="1" customFormat="1" ht="14.45" customHeight="1">
      <c r="B39" s="57"/>
      <c r="C39" s="58"/>
      <c r="D39" s="58"/>
      <c r="E39" s="58"/>
      <c r="F39" s="58"/>
      <c r="G39" s="58"/>
      <c r="H39" s="58"/>
      <c r="I39" s="149"/>
      <c r="J39" s="58"/>
      <c r="K39" s="59"/>
    </row>
    <row r="43" spans="2:11" s="1" customFormat="1" ht="6.95" customHeight="1">
      <c r="B43" s="150"/>
      <c r="C43" s="151"/>
      <c r="D43" s="151"/>
      <c r="E43" s="151"/>
      <c r="F43" s="151"/>
      <c r="G43" s="151"/>
      <c r="H43" s="151"/>
      <c r="I43" s="152"/>
      <c r="J43" s="151"/>
      <c r="K43" s="153"/>
    </row>
    <row r="44" spans="2:11" s="1" customFormat="1" ht="36.950000000000003" customHeight="1">
      <c r="B44" s="42"/>
      <c r="C44" s="31" t="s">
        <v>111</v>
      </c>
      <c r="D44" s="43"/>
      <c r="E44" s="43"/>
      <c r="F44" s="43"/>
      <c r="G44" s="43"/>
      <c r="H44" s="43"/>
      <c r="I44" s="128"/>
      <c r="J44" s="43"/>
      <c r="K44" s="46"/>
    </row>
    <row r="45" spans="2:11" s="1" customFormat="1" ht="6.95" customHeight="1">
      <c r="B45" s="42"/>
      <c r="C45" s="43"/>
      <c r="D45" s="43"/>
      <c r="E45" s="43"/>
      <c r="F45" s="43"/>
      <c r="G45" s="43"/>
      <c r="H45" s="43"/>
      <c r="I45" s="128"/>
      <c r="J45" s="43"/>
      <c r="K45" s="46"/>
    </row>
    <row r="46" spans="2:11" s="1" customFormat="1" ht="14.45" customHeight="1">
      <c r="B46" s="42"/>
      <c r="C46" s="38" t="s">
        <v>18</v>
      </c>
      <c r="D46" s="43"/>
      <c r="E46" s="43"/>
      <c r="F46" s="43"/>
      <c r="G46" s="43"/>
      <c r="H46" s="43"/>
      <c r="I46" s="128"/>
      <c r="J46" s="43"/>
      <c r="K46" s="46"/>
    </row>
    <row r="47" spans="2:11" s="1" customFormat="1" ht="22.5" customHeight="1">
      <c r="B47" s="42"/>
      <c r="C47" s="43"/>
      <c r="D47" s="43"/>
      <c r="E47" s="414" t="str">
        <f>E7</f>
        <v>Oprava opěrné zídky v areálu DDM</v>
      </c>
      <c r="F47" s="415"/>
      <c r="G47" s="415"/>
      <c r="H47" s="415"/>
      <c r="I47" s="128"/>
      <c r="J47" s="43"/>
      <c r="K47" s="46"/>
    </row>
    <row r="48" spans="2:11">
      <c r="B48" s="29"/>
      <c r="C48" s="38" t="s">
        <v>107</v>
      </c>
      <c r="D48" s="30"/>
      <c r="E48" s="30"/>
      <c r="F48" s="30"/>
      <c r="G48" s="30"/>
      <c r="H48" s="30"/>
      <c r="I48" s="127"/>
      <c r="J48" s="30"/>
      <c r="K48" s="32"/>
    </row>
    <row r="49" spans="2:47" s="1" customFormat="1" ht="22.5" customHeight="1">
      <c r="B49" s="42"/>
      <c r="C49" s="43"/>
      <c r="D49" s="43"/>
      <c r="E49" s="414" t="s">
        <v>108</v>
      </c>
      <c r="F49" s="416"/>
      <c r="G49" s="416"/>
      <c r="H49" s="416"/>
      <c r="I49" s="128"/>
      <c r="J49" s="43"/>
      <c r="K49" s="46"/>
    </row>
    <row r="50" spans="2:47" s="1" customFormat="1" ht="14.45" customHeight="1">
      <c r="B50" s="42"/>
      <c r="C50" s="38" t="s">
        <v>109</v>
      </c>
      <c r="D50" s="43"/>
      <c r="E50" s="43"/>
      <c r="F50" s="43"/>
      <c r="G50" s="43"/>
      <c r="H50" s="43"/>
      <c r="I50" s="128"/>
      <c r="J50" s="43"/>
      <c r="K50" s="46"/>
    </row>
    <row r="51" spans="2:47" s="1" customFormat="1" ht="23.25" customHeight="1">
      <c r="B51" s="42"/>
      <c r="C51" s="43"/>
      <c r="D51" s="43"/>
      <c r="E51" s="417" t="str">
        <f>E11</f>
        <v>4 - revize hydroizolace</v>
      </c>
      <c r="F51" s="416"/>
      <c r="G51" s="416"/>
      <c r="H51" s="416"/>
      <c r="I51" s="128"/>
      <c r="J51" s="43"/>
      <c r="K51" s="46"/>
    </row>
    <row r="52" spans="2:47" s="1" customFormat="1" ht="6.95" customHeight="1">
      <c r="B52" s="42"/>
      <c r="C52" s="43"/>
      <c r="D52" s="43"/>
      <c r="E52" s="43"/>
      <c r="F52" s="43"/>
      <c r="G52" s="43"/>
      <c r="H52" s="43"/>
      <c r="I52" s="128"/>
      <c r="J52" s="43"/>
      <c r="K52" s="46"/>
    </row>
    <row r="53" spans="2:47" s="1" customFormat="1" ht="18" customHeight="1">
      <c r="B53" s="42"/>
      <c r="C53" s="38" t="s">
        <v>24</v>
      </c>
      <c r="D53" s="43"/>
      <c r="E53" s="43"/>
      <c r="F53" s="36" t="str">
        <f>F14</f>
        <v>Šternberk</v>
      </c>
      <c r="G53" s="43"/>
      <c r="H53" s="43"/>
      <c r="I53" s="129" t="s">
        <v>26</v>
      </c>
      <c r="J53" s="130" t="str">
        <f>IF(J14="","",J14)</f>
        <v>20. 6. 2020</v>
      </c>
      <c r="K53" s="46"/>
    </row>
    <row r="54" spans="2:47" s="1" customFormat="1" ht="6.95" customHeight="1">
      <c r="B54" s="42"/>
      <c r="C54" s="43"/>
      <c r="D54" s="43"/>
      <c r="E54" s="43"/>
      <c r="F54" s="43"/>
      <c r="G54" s="43"/>
      <c r="H54" s="43"/>
      <c r="I54" s="128"/>
      <c r="J54" s="43"/>
      <c r="K54" s="46"/>
    </row>
    <row r="55" spans="2:47" s="1" customFormat="1">
      <c r="B55" s="42"/>
      <c r="C55" s="38" t="s">
        <v>28</v>
      </c>
      <c r="D55" s="43"/>
      <c r="E55" s="43"/>
      <c r="F55" s="36" t="str">
        <f>E17</f>
        <v>Město Šternberk</v>
      </c>
      <c r="G55" s="43"/>
      <c r="H55" s="43"/>
      <c r="I55" s="129" t="s">
        <v>36</v>
      </c>
      <c r="J55" s="36" t="str">
        <f>E23</f>
        <v>Ing.Arch. Jiří Kováříček</v>
      </c>
      <c r="K55" s="46"/>
    </row>
    <row r="56" spans="2:47" s="1" customFormat="1" ht="14.45" customHeight="1">
      <c r="B56" s="42"/>
      <c r="C56" s="38" t="s">
        <v>34</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112</v>
      </c>
      <c r="D58" s="142"/>
      <c r="E58" s="142"/>
      <c r="F58" s="142"/>
      <c r="G58" s="142"/>
      <c r="H58" s="142"/>
      <c r="I58" s="155"/>
      <c r="J58" s="156" t="s">
        <v>113</v>
      </c>
      <c r="K58" s="157"/>
    </row>
    <row r="59" spans="2:47" s="1" customFormat="1" ht="10.35" customHeight="1">
      <c r="B59" s="42"/>
      <c r="C59" s="43"/>
      <c r="D59" s="43"/>
      <c r="E59" s="43"/>
      <c r="F59" s="43"/>
      <c r="G59" s="43"/>
      <c r="H59" s="43"/>
      <c r="I59" s="128"/>
      <c r="J59" s="43"/>
      <c r="K59" s="46"/>
    </row>
    <row r="60" spans="2:47" s="1" customFormat="1" ht="29.25" customHeight="1">
      <c r="B60" s="42"/>
      <c r="C60" s="158" t="s">
        <v>114</v>
      </c>
      <c r="D60" s="43"/>
      <c r="E60" s="43"/>
      <c r="F60" s="43"/>
      <c r="G60" s="43"/>
      <c r="H60" s="43"/>
      <c r="I60" s="128"/>
      <c r="J60" s="138">
        <f>J90</f>
        <v>0</v>
      </c>
      <c r="K60" s="46"/>
      <c r="AU60" s="25" t="s">
        <v>115</v>
      </c>
    </row>
    <row r="61" spans="2:47" s="8" customFormat="1" ht="24.95" customHeight="1">
      <c r="B61" s="159"/>
      <c r="C61" s="160"/>
      <c r="D61" s="161" t="s">
        <v>116</v>
      </c>
      <c r="E61" s="162"/>
      <c r="F61" s="162"/>
      <c r="G61" s="162"/>
      <c r="H61" s="162"/>
      <c r="I61" s="163"/>
      <c r="J61" s="164">
        <f>J91</f>
        <v>0</v>
      </c>
      <c r="K61" s="165"/>
    </row>
    <row r="62" spans="2:47" s="9" customFormat="1" ht="19.899999999999999" customHeight="1">
      <c r="B62" s="166"/>
      <c r="C62" s="167"/>
      <c r="D62" s="168" t="s">
        <v>117</v>
      </c>
      <c r="E62" s="169"/>
      <c r="F62" s="169"/>
      <c r="G62" s="169"/>
      <c r="H62" s="169"/>
      <c r="I62" s="170"/>
      <c r="J62" s="171">
        <f>J92</f>
        <v>0</v>
      </c>
      <c r="K62" s="172"/>
    </row>
    <row r="63" spans="2:47" s="9" customFormat="1" ht="19.899999999999999" customHeight="1">
      <c r="B63" s="166"/>
      <c r="C63" s="167"/>
      <c r="D63" s="168" t="s">
        <v>118</v>
      </c>
      <c r="E63" s="169"/>
      <c r="F63" s="169"/>
      <c r="G63" s="169"/>
      <c r="H63" s="169"/>
      <c r="I63" s="170"/>
      <c r="J63" s="171">
        <f>J98</f>
        <v>0</v>
      </c>
      <c r="K63" s="172"/>
    </row>
    <row r="64" spans="2:47" s="9" customFormat="1" ht="19.899999999999999" customHeight="1">
      <c r="B64" s="166"/>
      <c r="C64" s="167"/>
      <c r="D64" s="168" t="s">
        <v>627</v>
      </c>
      <c r="E64" s="169"/>
      <c r="F64" s="169"/>
      <c r="G64" s="169"/>
      <c r="H64" s="169"/>
      <c r="I64" s="170"/>
      <c r="J64" s="171">
        <f>J110</f>
        <v>0</v>
      </c>
      <c r="K64" s="172"/>
    </row>
    <row r="65" spans="2:12" s="9" customFormat="1" ht="19.899999999999999" customHeight="1">
      <c r="B65" s="166"/>
      <c r="C65" s="167"/>
      <c r="D65" s="168" t="s">
        <v>119</v>
      </c>
      <c r="E65" s="169"/>
      <c r="F65" s="169"/>
      <c r="G65" s="169"/>
      <c r="H65" s="169"/>
      <c r="I65" s="170"/>
      <c r="J65" s="171">
        <f>J122</f>
        <v>0</v>
      </c>
      <c r="K65" s="172"/>
    </row>
    <row r="66" spans="2:12" s="8" customFormat="1" ht="24.95" customHeight="1">
      <c r="B66" s="159"/>
      <c r="C66" s="160"/>
      <c r="D66" s="161" t="s">
        <v>120</v>
      </c>
      <c r="E66" s="162"/>
      <c r="F66" s="162"/>
      <c r="G66" s="162"/>
      <c r="H66" s="162"/>
      <c r="I66" s="163"/>
      <c r="J66" s="164">
        <f>J140</f>
        <v>0</v>
      </c>
      <c r="K66" s="165"/>
    </row>
    <row r="67" spans="2:12" s="9" customFormat="1" ht="19.899999999999999" customHeight="1">
      <c r="B67" s="166"/>
      <c r="C67" s="167"/>
      <c r="D67" s="168" t="s">
        <v>628</v>
      </c>
      <c r="E67" s="169"/>
      <c r="F67" s="169"/>
      <c r="G67" s="169"/>
      <c r="H67" s="169"/>
      <c r="I67" s="170"/>
      <c r="J67" s="171">
        <f>J141</f>
        <v>0</v>
      </c>
      <c r="K67" s="172"/>
    </row>
    <row r="68" spans="2:12" s="9" customFormat="1" ht="19.899999999999999" customHeight="1">
      <c r="B68" s="166"/>
      <c r="C68" s="167"/>
      <c r="D68" s="168" t="s">
        <v>986</v>
      </c>
      <c r="E68" s="169"/>
      <c r="F68" s="169"/>
      <c r="G68" s="169"/>
      <c r="H68" s="169"/>
      <c r="I68" s="170"/>
      <c r="J68" s="171">
        <f>J152</f>
        <v>0</v>
      </c>
      <c r="K68" s="172"/>
    </row>
    <row r="69" spans="2:12" s="1" customFormat="1" ht="21.75" customHeight="1">
      <c r="B69" s="42"/>
      <c r="C69" s="43"/>
      <c r="D69" s="43"/>
      <c r="E69" s="43"/>
      <c r="F69" s="43"/>
      <c r="G69" s="43"/>
      <c r="H69" s="43"/>
      <c r="I69" s="128"/>
      <c r="J69" s="43"/>
      <c r="K69" s="46"/>
    </row>
    <row r="70" spans="2:12" s="1" customFormat="1" ht="6.95" customHeight="1">
      <c r="B70" s="57"/>
      <c r="C70" s="58"/>
      <c r="D70" s="58"/>
      <c r="E70" s="58"/>
      <c r="F70" s="58"/>
      <c r="G70" s="58"/>
      <c r="H70" s="58"/>
      <c r="I70" s="149"/>
      <c r="J70" s="58"/>
      <c r="K70" s="59"/>
    </row>
    <row r="74" spans="2:12" s="1" customFormat="1" ht="6.95" customHeight="1">
      <c r="B74" s="60"/>
      <c r="C74" s="61"/>
      <c r="D74" s="61"/>
      <c r="E74" s="61"/>
      <c r="F74" s="61"/>
      <c r="G74" s="61"/>
      <c r="H74" s="61"/>
      <c r="I74" s="152"/>
      <c r="J74" s="61"/>
      <c r="K74" s="61"/>
      <c r="L74" s="62"/>
    </row>
    <row r="75" spans="2:12" s="1" customFormat="1" ht="36.950000000000003" customHeight="1">
      <c r="B75" s="42"/>
      <c r="C75" s="63" t="s">
        <v>122</v>
      </c>
      <c r="D75" s="64"/>
      <c r="E75" s="64"/>
      <c r="F75" s="64"/>
      <c r="G75" s="64"/>
      <c r="H75" s="64"/>
      <c r="I75" s="173"/>
      <c r="J75" s="64"/>
      <c r="K75" s="64"/>
      <c r="L75" s="62"/>
    </row>
    <row r="76" spans="2:12" s="1" customFormat="1" ht="6.95" customHeight="1">
      <c r="B76" s="42"/>
      <c r="C76" s="64"/>
      <c r="D76" s="64"/>
      <c r="E76" s="64"/>
      <c r="F76" s="64"/>
      <c r="G76" s="64"/>
      <c r="H76" s="64"/>
      <c r="I76" s="173"/>
      <c r="J76" s="64"/>
      <c r="K76" s="64"/>
      <c r="L76" s="62"/>
    </row>
    <row r="77" spans="2:12" s="1" customFormat="1" ht="14.45" customHeight="1">
      <c r="B77" s="42"/>
      <c r="C77" s="66" t="s">
        <v>18</v>
      </c>
      <c r="D77" s="64"/>
      <c r="E77" s="64"/>
      <c r="F77" s="64"/>
      <c r="G77" s="64"/>
      <c r="H77" s="64"/>
      <c r="I77" s="173"/>
      <c r="J77" s="64"/>
      <c r="K77" s="64"/>
      <c r="L77" s="62"/>
    </row>
    <row r="78" spans="2:12" s="1" customFormat="1" ht="22.5" customHeight="1">
      <c r="B78" s="42"/>
      <c r="C78" s="64"/>
      <c r="D78" s="64"/>
      <c r="E78" s="418" t="str">
        <f>E7</f>
        <v>Oprava opěrné zídky v areálu DDM</v>
      </c>
      <c r="F78" s="419"/>
      <c r="G78" s="419"/>
      <c r="H78" s="419"/>
      <c r="I78" s="173"/>
      <c r="J78" s="64"/>
      <c r="K78" s="64"/>
      <c r="L78" s="62"/>
    </row>
    <row r="79" spans="2:12">
      <c r="B79" s="29"/>
      <c r="C79" s="66" t="s">
        <v>107</v>
      </c>
      <c r="D79" s="174"/>
      <c r="E79" s="174"/>
      <c r="F79" s="174"/>
      <c r="G79" s="174"/>
      <c r="H79" s="174"/>
      <c r="J79" s="174"/>
      <c r="K79" s="174"/>
      <c r="L79" s="175"/>
    </row>
    <row r="80" spans="2:12" s="1" customFormat="1" ht="22.5" customHeight="1">
      <c r="B80" s="42"/>
      <c r="C80" s="64"/>
      <c r="D80" s="64"/>
      <c r="E80" s="418" t="s">
        <v>108</v>
      </c>
      <c r="F80" s="420"/>
      <c r="G80" s="420"/>
      <c r="H80" s="420"/>
      <c r="I80" s="173"/>
      <c r="J80" s="64"/>
      <c r="K80" s="64"/>
      <c r="L80" s="62"/>
    </row>
    <row r="81" spans="2:65" s="1" customFormat="1" ht="14.45" customHeight="1">
      <c r="B81" s="42"/>
      <c r="C81" s="66" t="s">
        <v>109</v>
      </c>
      <c r="D81" s="64"/>
      <c r="E81" s="64"/>
      <c r="F81" s="64"/>
      <c r="G81" s="64"/>
      <c r="H81" s="64"/>
      <c r="I81" s="173"/>
      <c r="J81" s="64"/>
      <c r="K81" s="64"/>
      <c r="L81" s="62"/>
    </row>
    <row r="82" spans="2:65" s="1" customFormat="1" ht="23.25" customHeight="1">
      <c r="B82" s="42"/>
      <c r="C82" s="64"/>
      <c r="D82" s="64"/>
      <c r="E82" s="390" t="str">
        <f>E11</f>
        <v>4 - revize hydroizolace</v>
      </c>
      <c r="F82" s="420"/>
      <c r="G82" s="420"/>
      <c r="H82" s="420"/>
      <c r="I82" s="173"/>
      <c r="J82" s="64"/>
      <c r="K82" s="64"/>
      <c r="L82" s="62"/>
    </row>
    <row r="83" spans="2:65" s="1" customFormat="1" ht="6.95" customHeight="1">
      <c r="B83" s="42"/>
      <c r="C83" s="64"/>
      <c r="D83" s="64"/>
      <c r="E83" s="64"/>
      <c r="F83" s="64"/>
      <c r="G83" s="64"/>
      <c r="H83" s="64"/>
      <c r="I83" s="173"/>
      <c r="J83" s="64"/>
      <c r="K83" s="64"/>
      <c r="L83" s="62"/>
    </row>
    <row r="84" spans="2:65" s="1" customFormat="1" ht="18" customHeight="1">
      <c r="B84" s="42"/>
      <c r="C84" s="66" t="s">
        <v>24</v>
      </c>
      <c r="D84" s="64"/>
      <c r="E84" s="64"/>
      <c r="F84" s="176" t="str">
        <f>F14</f>
        <v>Šternberk</v>
      </c>
      <c r="G84" s="64"/>
      <c r="H84" s="64"/>
      <c r="I84" s="177" t="s">
        <v>26</v>
      </c>
      <c r="J84" s="74" t="str">
        <f>IF(J14="","",J14)</f>
        <v>20. 6. 2020</v>
      </c>
      <c r="K84" s="64"/>
      <c r="L84" s="62"/>
    </row>
    <row r="85" spans="2:65" s="1" customFormat="1" ht="6.95" customHeight="1">
      <c r="B85" s="42"/>
      <c r="C85" s="64"/>
      <c r="D85" s="64"/>
      <c r="E85" s="64"/>
      <c r="F85" s="64"/>
      <c r="G85" s="64"/>
      <c r="H85" s="64"/>
      <c r="I85" s="173"/>
      <c r="J85" s="64"/>
      <c r="K85" s="64"/>
      <c r="L85" s="62"/>
    </row>
    <row r="86" spans="2:65" s="1" customFormat="1">
      <c r="B86" s="42"/>
      <c r="C86" s="66" t="s">
        <v>28</v>
      </c>
      <c r="D86" s="64"/>
      <c r="E86" s="64"/>
      <c r="F86" s="176" t="str">
        <f>E17</f>
        <v>Město Šternberk</v>
      </c>
      <c r="G86" s="64"/>
      <c r="H86" s="64"/>
      <c r="I86" s="177" t="s">
        <v>36</v>
      </c>
      <c r="J86" s="176" t="str">
        <f>E23</f>
        <v>Ing.Arch. Jiří Kováříček</v>
      </c>
      <c r="K86" s="64"/>
      <c r="L86" s="62"/>
    </row>
    <row r="87" spans="2:65" s="1" customFormat="1" ht="14.45" customHeight="1">
      <c r="B87" s="42"/>
      <c r="C87" s="66" t="s">
        <v>34</v>
      </c>
      <c r="D87" s="64"/>
      <c r="E87" s="64"/>
      <c r="F87" s="176" t="str">
        <f>IF(E20="","",E20)</f>
        <v/>
      </c>
      <c r="G87" s="64"/>
      <c r="H87" s="64"/>
      <c r="I87" s="173"/>
      <c r="J87" s="64"/>
      <c r="K87" s="64"/>
      <c r="L87" s="62"/>
    </row>
    <row r="88" spans="2:65" s="1" customFormat="1" ht="10.35" customHeight="1">
      <c r="B88" s="42"/>
      <c r="C88" s="64"/>
      <c r="D88" s="64"/>
      <c r="E88" s="64"/>
      <c r="F88" s="64"/>
      <c r="G88" s="64"/>
      <c r="H88" s="64"/>
      <c r="I88" s="173"/>
      <c r="J88" s="64"/>
      <c r="K88" s="64"/>
      <c r="L88" s="62"/>
    </row>
    <row r="89" spans="2:65" s="10" customFormat="1" ht="29.25" customHeight="1">
      <c r="B89" s="178"/>
      <c r="C89" s="179" t="s">
        <v>123</v>
      </c>
      <c r="D89" s="180" t="s">
        <v>61</v>
      </c>
      <c r="E89" s="180" t="s">
        <v>57</v>
      </c>
      <c r="F89" s="180" t="s">
        <v>124</v>
      </c>
      <c r="G89" s="180" t="s">
        <v>125</v>
      </c>
      <c r="H89" s="180" t="s">
        <v>126</v>
      </c>
      <c r="I89" s="181" t="s">
        <v>127</v>
      </c>
      <c r="J89" s="180" t="s">
        <v>113</v>
      </c>
      <c r="K89" s="182" t="s">
        <v>128</v>
      </c>
      <c r="L89" s="183"/>
      <c r="M89" s="82" t="s">
        <v>129</v>
      </c>
      <c r="N89" s="83" t="s">
        <v>46</v>
      </c>
      <c r="O89" s="83" t="s">
        <v>130</v>
      </c>
      <c r="P89" s="83" t="s">
        <v>131</v>
      </c>
      <c r="Q89" s="83" t="s">
        <v>132</v>
      </c>
      <c r="R89" s="83" t="s">
        <v>133</v>
      </c>
      <c r="S89" s="83" t="s">
        <v>134</v>
      </c>
      <c r="T89" s="84" t="s">
        <v>135</v>
      </c>
    </row>
    <row r="90" spans="2:65" s="1" customFormat="1" ht="29.25" customHeight="1">
      <c r="B90" s="42"/>
      <c r="C90" s="88" t="s">
        <v>114</v>
      </c>
      <c r="D90" s="64"/>
      <c r="E90" s="64"/>
      <c r="F90" s="64"/>
      <c r="G90" s="64"/>
      <c r="H90" s="64"/>
      <c r="I90" s="173"/>
      <c r="J90" s="184">
        <f>BK90</f>
        <v>0</v>
      </c>
      <c r="K90" s="64"/>
      <c r="L90" s="62"/>
      <c r="M90" s="85"/>
      <c r="N90" s="86"/>
      <c r="O90" s="86"/>
      <c r="P90" s="185">
        <f>P91+P140</f>
        <v>0</v>
      </c>
      <c r="Q90" s="86"/>
      <c r="R90" s="185">
        <f>R91+R140</f>
        <v>13.82613428</v>
      </c>
      <c r="S90" s="86"/>
      <c r="T90" s="186">
        <f>T91+T140</f>
        <v>12.925191000000002</v>
      </c>
      <c r="AT90" s="25" t="s">
        <v>75</v>
      </c>
      <c r="AU90" s="25" t="s">
        <v>115</v>
      </c>
      <c r="BK90" s="187">
        <f>BK91+BK140</f>
        <v>0</v>
      </c>
    </row>
    <row r="91" spans="2:65" s="11" customFormat="1" ht="37.35" customHeight="1">
      <c r="B91" s="188"/>
      <c r="C91" s="189"/>
      <c r="D91" s="190" t="s">
        <v>75</v>
      </c>
      <c r="E91" s="191" t="s">
        <v>136</v>
      </c>
      <c r="F91" s="191" t="s">
        <v>137</v>
      </c>
      <c r="G91" s="189"/>
      <c r="H91" s="189"/>
      <c r="I91" s="192"/>
      <c r="J91" s="193">
        <f>BK91</f>
        <v>0</v>
      </c>
      <c r="K91" s="189"/>
      <c r="L91" s="194"/>
      <c r="M91" s="195"/>
      <c r="N91" s="196"/>
      <c r="O91" s="196"/>
      <c r="P91" s="197">
        <f>P92+P98+P110+P122</f>
        <v>0</v>
      </c>
      <c r="Q91" s="196"/>
      <c r="R91" s="197">
        <f>R92+R98+R110+R122</f>
        <v>13.53317839</v>
      </c>
      <c r="S91" s="196"/>
      <c r="T91" s="198">
        <f>T92+T98+T110+T122</f>
        <v>12.925191000000002</v>
      </c>
      <c r="AR91" s="199" t="s">
        <v>83</v>
      </c>
      <c r="AT91" s="200" t="s">
        <v>75</v>
      </c>
      <c r="AU91" s="200" t="s">
        <v>76</v>
      </c>
      <c r="AY91" s="199" t="s">
        <v>138</v>
      </c>
      <c r="BK91" s="201">
        <f>BK92+BK98+BK110+BK122</f>
        <v>0</v>
      </c>
    </row>
    <row r="92" spans="2:65" s="11" customFormat="1" ht="19.899999999999999" customHeight="1">
      <c r="B92" s="188"/>
      <c r="C92" s="189"/>
      <c r="D92" s="202" t="s">
        <v>75</v>
      </c>
      <c r="E92" s="203" t="s">
        <v>83</v>
      </c>
      <c r="F92" s="203" t="s">
        <v>139</v>
      </c>
      <c r="G92" s="189"/>
      <c r="H92" s="189"/>
      <c r="I92" s="192"/>
      <c r="J92" s="204">
        <f>BK92</f>
        <v>0</v>
      </c>
      <c r="K92" s="189"/>
      <c r="L92" s="194"/>
      <c r="M92" s="195"/>
      <c r="N92" s="196"/>
      <c r="O92" s="196"/>
      <c r="P92" s="197">
        <f>SUM(P93:P97)</f>
        <v>0</v>
      </c>
      <c r="Q92" s="196"/>
      <c r="R92" s="197">
        <f>SUM(R93:R97)</f>
        <v>0</v>
      </c>
      <c r="S92" s="196"/>
      <c r="T92" s="198">
        <f>SUM(T93:T97)</f>
        <v>0</v>
      </c>
      <c r="AR92" s="199" t="s">
        <v>83</v>
      </c>
      <c r="AT92" s="200" t="s">
        <v>75</v>
      </c>
      <c r="AU92" s="200" t="s">
        <v>83</v>
      </c>
      <c r="AY92" s="199" t="s">
        <v>138</v>
      </c>
      <c r="BK92" s="201">
        <f>SUM(BK93:BK97)</f>
        <v>0</v>
      </c>
    </row>
    <row r="93" spans="2:65" s="1" customFormat="1" ht="31.5" customHeight="1">
      <c r="B93" s="42"/>
      <c r="C93" s="205" t="s">
        <v>85</v>
      </c>
      <c r="D93" s="205" t="s">
        <v>140</v>
      </c>
      <c r="E93" s="206" t="s">
        <v>987</v>
      </c>
      <c r="F93" s="207" t="s">
        <v>988</v>
      </c>
      <c r="G93" s="208" t="s">
        <v>143</v>
      </c>
      <c r="H93" s="209">
        <v>21.614999999999998</v>
      </c>
      <c r="I93" s="210"/>
      <c r="J93" s="211">
        <f>ROUND(I93*H93,2)</f>
        <v>0</v>
      </c>
      <c r="K93" s="207" t="s">
        <v>144</v>
      </c>
      <c r="L93" s="62"/>
      <c r="M93" s="212" t="s">
        <v>23</v>
      </c>
      <c r="N93" s="213" t="s">
        <v>47</v>
      </c>
      <c r="O93" s="43"/>
      <c r="P93" s="214">
        <f>O93*H93</f>
        <v>0</v>
      </c>
      <c r="Q93" s="214">
        <v>0</v>
      </c>
      <c r="R93" s="214">
        <f>Q93*H93</f>
        <v>0</v>
      </c>
      <c r="S93" s="214">
        <v>0</v>
      </c>
      <c r="T93" s="215">
        <f>S93*H93</f>
        <v>0</v>
      </c>
      <c r="AR93" s="25" t="s">
        <v>95</v>
      </c>
      <c r="AT93" s="25" t="s">
        <v>140</v>
      </c>
      <c r="AU93" s="25" t="s">
        <v>85</v>
      </c>
      <c r="AY93" s="25" t="s">
        <v>138</v>
      </c>
      <c r="BE93" s="216">
        <f>IF(N93="základní",J93,0)</f>
        <v>0</v>
      </c>
      <c r="BF93" s="216">
        <f>IF(N93="snížená",J93,0)</f>
        <v>0</v>
      </c>
      <c r="BG93" s="216">
        <f>IF(N93="zákl. přenesená",J93,0)</f>
        <v>0</v>
      </c>
      <c r="BH93" s="216">
        <f>IF(N93="sníž. přenesená",J93,0)</f>
        <v>0</v>
      </c>
      <c r="BI93" s="216">
        <f>IF(N93="nulová",J93,0)</f>
        <v>0</v>
      </c>
      <c r="BJ93" s="25" t="s">
        <v>83</v>
      </c>
      <c r="BK93" s="216">
        <f>ROUND(I93*H93,2)</f>
        <v>0</v>
      </c>
      <c r="BL93" s="25" t="s">
        <v>95</v>
      </c>
      <c r="BM93" s="25" t="s">
        <v>989</v>
      </c>
    </row>
    <row r="94" spans="2:65" s="12" customFormat="1" ht="13.5">
      <c r="B94" s="220"/>
      <c r="C94" s="221"/>
      <c r="D94" s="217" t="s">
        <v>148</v>
      </c>
      <c r="E94" s="222" t="s">
        <v>23</v>
      </c>
      <c r="F94" s="223" t="s">
        <v>990</v>
      </c>
      <c r="G94" s="221"/>
      <c r="H94" s="224" t="s">
        <v>23</v>
      </c>
      <c r="I94" s="225"/>
      <c r="J94" s="221"/>
      <c r="K94" s="221"/>
      <c r="L94" s="226"/>
      <c r="M94" s="227"/>
      <c r="N94" s="228"/>
      <c r="O94" s="228"/>
      <c r="P94" s="228"/>
      <c r="Q94" s="228"/>
      <c r="R94" s="228"/>
      <c r="S94" s="228"/>
      <c r="T94" s="229"/>
      <c r="AT94" s="230" t="s">
        <v>148</v>
      </c>
      <c r="AU94" s="230" t="s">
        <v>85</v>
      </c>
      <c r="AV94" s="12" t="s">
        <v>83</v>
      </c>
      <c r="AW94" s="12" t="s">
        <v>40</v>
      </c>
      <c r="AX94" s="12" t="s">
        <v>76</v>
      </c>
      <c r="AY94" s="230" t="s">
        <v>138</v>
      </c>
    </row>
    <row r="95" spans="2:65" s="13" customFormat="1" ht="13.5">
      <c r="B95" s="231"/>
      <c r="C95" s="232"/>
      <c r="D95" s="217" t="s">
        <v>148</v>
      </c>
      <c r="E95" s="243" t="s">
        <v>23</v>
      </c>
      <c r="F95" s="244" t="s">
        <v>991</v>
      </c>
      <c r="G95" s="232"/>
      <c r="H95" s="245">
        <v>21.614999999999998</v>
      </c>
      <c r="I95" s="237"/>
      <c r="J95" s="232"/>
      <c r="K95" s="232"/>
      <c r="L95" s="238"/>
      <c r="M95" s="239"/>
      <c r="N95" s="240"/>
      <c r="O95" s="240"/>
      <c r="P95" s="240"/>
      <c r="Q95" s="240"/>
      <c r="R95" s="240"/>
      <c r="S95" s="240"/>
      <c r="T95" s="241"/>
      <c r="AT95" s="242" t="s">
        <v>148</v>
      </c>
      <c r="AU95" s="242" t="s">
        <v>85</v>
      </c>
      <c r="AV95" s="13" t="s">
        <v>85</v>
      </c>
      <c r="AW95" s="13" t="s">
        <v>40</v>
      </c>
      <c r="AX95" s="13" t="s">
        <v>76</v>
      </c>
      <c r="AY95" s="242" t="s">
        <v>138</v>
      </c>
    </row>
    <row r="96" spans="2:65" s="14" customFormat="1" ht="13.5">
      <c r="B96" s="246"/>
      <c r="C96" s="247"/>
      <c r="D96" s="233" t="s">
        <v>148</v>
      </c>
      <c r="E96" s="248" t="s">
        <v>23</v>
      </c>
      <c r="F96" s="249" t="s">
        <v>159</v>
      </c>
      <c r="G96" s="247"/>
      <c r="H96" s="250">
        <v>21.614999999999998</v>
      </c>
      <c r="I96" s="251"/>
      <c r="J96" s="247"/>
      <c r="K96" s="247"/>
      <c r="L96" s="252"/>
      <c r="M96" s="253"/>
      <c r="N96" s="254"/>
      <c r="O96" s="254"/>
      <c r="P96" s="254"/>
      <c r="Q96" s="254"/>
      <c r="R96" s="254"/>
      <c r="S96" s="254"/>
      <c r="T96" s="255"/>
      <c r="AT96" s="256" t="s">
        <v>148</v>
      </c>
      <c r="AU96" s="256" t="s">
        <v>85</v>
      </c>
      <c r="AV96" s="14" t="s">
        <v>95</v>
      </c>
      <c r="AW96" s="14" t="s">
        <v>40</v>
      </c>
      <c r="AX96" s="14" t="s">
        <v>83</v>
      </c>
      <c r="AY96" s="256" t="s">
        <v>138</v>
      </c>
    </row>
    <row r="97" spans="2:65" s="1" customFormat="1" ht="31.5" customHeight="1">
      <c r="B97" s="42"/>
      <c r="C97" s="205" t="s">
        <v>83</v>
      </c>
      <c r="D97" s="205" t="s">
        <v>140</v>
      </c>
      <c r="E97" s="206" t="s">
        <v>699</v>
      </c>
      <c r="F97" s="207" t="s">
        <v>700</v>
      </c>
      <c r="G97" s="208" t="s">
        <v>143</v>
      </c>
      <c r="H97" s="209">
        <v>21.614999999999998</v>
      </c>
      <c r="I97" s="210"/>
      <c r="J97" s="211">
        <f>ROUND(I97*H97,2)</f>
        <v>0</v>
      </c>
      <c r="K97" s="207" t="s">
        <v>144</v>
      </c>
      <c r="L97" s="62"/>
      <c r="M97" s="212" t="s">
        <v>23</v>
      </c>
      <c r="N97" s="213" t="s">
        <v>47</v>
      </c>
      <c r="O97" s="43"/>
      <c r="P97" s="214">
        <f>O97*H97</f>
        <v>0</v>
      </c>
      <c r="Q97" s="214">
        <v>0</v>
      </c>
      <c r="R97" s="214">
        <f>Q97*H97</f>
        <v>0</v>
      </c>
      <c r="S97" s="214">
        <v>0</v>
      </c>
      <c r="T97" s="215">
        <f>S97*H97</f>
        <v>0</v>
      </c>
      <c r="AR97" s="25" t="s">
        <v>95</v>
      </c>
      <c r="AT97" s="25" t="s">
        <v>140</v>
      </c>
      <c r="AU97" s="25" t="s">
        <v>85</v>
      </c>
      <c r="AY97" s="25" t="s">
        <v>138</v>
      </c>
      <c r="BE97" s="216">
        <f>IF(N97="základní",J97,0)</f>
        <v>0</v>
      </c>
      <c r="BF97" s="216">
        <f>IF(N97="snížená",J97,0)</f>
        <v>0</v>
      </c>
      <c r="BG97" s="216">
        <f>IF(N97="zákl. přenesená",J97,0)</f>
        <v>0</v>
      </c>
      <c r="BH97" s="216">
        <f>IF(N97="sníž. přenesená",J97,0)</f>
        <v>0</v>
      </c>
      <c r="BI97" s="216">
        <f>IF(N97="nulová",J97,0)</f>
        <v>0</v>
      </c>
      <c r="BJ97" s="25" t="s">
        <v>83</v>
      </c>
      <c r="BK97" s="216">
        <f>ROUND(I97*H97,2)</f>
        <v>0</v>
      </c>
      <c r="BL97" s="25" t="s">
        <v>95</v>
      </c>
      <c r="BM97" s="25" t="s">
        <v>992</v>
      </c>
    </row>
    <row r="98" spans="2:65" s="11" customFormat="1" ht="29.85" customHeight="1">
      <c r="B98" s="188"/>
      <c r="C98" s="189"/>
      <c r="D98" s="202" t="s">
        <v>75</v>
      </c>
      <c r="E98" s="203" t="s">
        <v>85</v>
      </c>
      <c r="F98" s="203" t="s">
        <v>198</v>
      </c>
      <c r="G98" s="189"/>
      <c r="H98" s="189"/>
      <c r="I98" s="192"/>
      <c r="J98" s="204">
        <f>BK98</f>
        <v>0</v>
      </c>
      <c r="K98" s="189"/>
      <c r="L98" s="194"/>
      <c r="M98" s="195"/>
      <c r="N98" s="196"/>
      <c r="O98" s="196"/>
      <c r="P98" s="197">
        <f>SUM(P99:P109)</f>
        <v>0</v>
      </c>
      <c r="Q98" s="196"/>
      <c r="R98" s="197">
        <f>SUM(R99:R109)</f>
        <v>6.1448900000000002</v>
      </c>
      <c r="S98" s="196"/>
      <c r="T98" s="198">
        <f>SUM(T99:T109)</f>
        <v>0</v>
      </c>
      <c r="AR98" s="199" t="s">
        <v>83</v>
      </c>
      <c r="AT98" s="200" t="s">
        <v>75</v>
      </c>
      <c r="AU98" s="200" t="s">
        <v>83</v>
      </c>
      <c r="AY98" s="199" t="s">
        <v>138</v>
      </c>
      <c r="BK98" s="201">
        <f>SUM(BK99:BK109)</f>
        <v>0</v>
      </c>
    </row>
    <row r="99" spans="2:65" s="1" customFormat="1" ht="44.25" customHeight="1">
      <c r="B99" s="42"/>
      <c r="C99" s="205" t="s">
        <v>192</v>
      </c>
      <c r="D99" s="205" t="s">
        <v>140</v>
      </c>
      <c r="E99" s="206" t="s">
        <v>993</v>
      </c>
      <c r="F99" s="207" t="s">
        <v>994</v>
      </c>
      <c r="G99" s="208" t="s">
        <v>220</v>
      </c>
      <c r="H99" s="209">
        <v>27.07</v>
      </c>
      <c r="I99" s="210"/>
      <c r="J99" s="211">
        <f>ROUND(I99*H99,2)</f>
        <v>0</v>
      </c>
      <c r="K99" s="207" t="s">
        <v>144</v>
      </c>
      <c r="L99" s="62"/>
      <c r="M99" s="212" t="s">
        <v>23</v>
      </c>
      <c r="N99" s="213" t="s">
        <v>47</v>
      </c>
      <c r="O99" s="43"/>
      <c r="P99" s="214">
        <f>O99*H99</f>
        <v>0</v>
      </c>
      <c r="Q99" s="214">
        <v>0.22656999999999999</v>
      </c>
      <c r="R99" s="214">
        <f>Q99*H99</f>
        <v>6.1332499</v>
      </c>
      <c r="S99" s="214">
        <v>0</v>
      </c>
      <c r="T99" s="215">
        <f>S99*H99</f>
        <v>0</v>
      </c>
      <c r="AR99" s="25" t="s">
        <v>95</v>
      </c>
      <c r="AT99" s="25" t="s">
        <v>140</v>
      </c>
      <c r="AU99" s="25" t="s">
        <v>85</v>
      </c>
      <c r="AY99" s="25" t="s">
        <v>138</v>
      </c>
      <c r="BE99" s="216">
        <f>IF(N99="základní",J99,0)</f>
        <v>0</v>
      </c>
      <c r="BF99" s="216">
        <f>IF(N99="snížená",J99,0)</f>
        <v>0</v>
      </c>
      <c r="BG99" s="216">
        <f>IF(N99="zákl. přenesená",J99,0)</f>
        <v>0</v>
      </c>
      <c r="BH99" s="216">
        <f>IF(N99="sníž. přenesená",J99,0)</f>
        <v>0</v>
      </c>
      <c r="BI99" s="216">
        <f>IF(N99="nulová",J99,0)</f>
        <v>0</v>
      </c>
      <c r="BJ99" s="25" t="s">
        <v>83</v>
      </c>
      <c r="BK99" s="216">
        <f>ROUND(I99*H99,2)</f>
        <v>0</v>
      </c>
      <c r="BL99" s="25" t="s">
        <v>95</v>
      </c>
      <c r="BM99" s="25" t="s">
        <v>995</v>
      </c>
    </row>
    <row r="100" spans="2:65" s="12" customFormat="1" ht="13.5">
      <c r="B100" s="220"/>
      <c r="C100" s="221"/>
      <c r="D100" s="217" t="s">
        <v>148</v>
      </c>
      <c r="E100" s="222" t="s">
        <v>23</v>
      </c>
      <c r="F100" s="223" t="s">
        <v>996</v>
      </c>
      <c r="G100" s="221"/>
      <c r="H100" s="224" t="s">
        <v>23</v>
      </c>
      <c r="I100" s="225"/>
      <c r="J100" s="221"/>
      <c r="K100" s="221"/>
      <c r="L100" s="226"/>
      <c r="M100" s="227"/>
      <c r="N100" s="228"/>
      <c r="O100" s="228"/>
      <c r="P100" s="228"/>
      <c r="Q100" s="228"/>
      <c r="R100" s="228"/>
      <c r="S100" s="228"/>
      <c r="T100" s="229"/>
      <c r="AT100" s="230" t="s">
        <v>148</v>
      </c>
      <c r="AU100" s="230" t="s">
        <v>85</v>
      </c>
      <c r="AV100" s="12" t="s">
        <v>83</v>
      </c>
      <c r="AW100" s="12" t="s">
        <v>40</v>
      </c>
      <c r="AX100" s="12" t="s">
        <v>76</v>
      </c>
      <c r="AY100" s="230" t="s">
        <v>138</v>
      </c>
    </row>
    <row r="101" spans="2:65" s="13" customFormat="1" ht="13.5">
      <c r="B101" s="231"/>
      <c r="C101" s="232"/>
      <c r="D101" s="217" t="s">
        <v>148</v>
      </c>
      <c r="E101" s="243" t="s">
        <v>23</v>
      </c>
      <c r="F101" s="244" t="s">
        <v>997</v>
      </c>
      <c r="G101" s="232"/>
      <c r="H101" s="245">
        <v>27.07</v>
      </c>
      <c r="I101" s="237"/>
      <c r="J101" s="232"/>
      <c r="K101" s="232"/>
      <c r="L101" s="238"/>
      <c r="M101" s="239"/>
      <c r="N101" s="240"/>
      <c r="O101" s="240"/>
      <c r="P101" s="240"/>
      <c r="Q101" s="240"/>
      <c r="R101" s="240"/>
      <c r="S101" s="240"/>
      <c r="T101" s="241"/>
      <c r="AT101" s="242" t="s">
        <v>148</v>
      </c>
      <c r="AU101" s="242" t="s">
        <v>85</v>
      </c>
      <c r="AV101" s="13" t="s">
        <v>85</v>
      </c>
      <c r="AW101" s="13" t="s">
        <v>40</v>
      </c>
      <c r="AX101" s="13" t="s">
        <v>76</v>
      </c>
      <c r="AY101" s="242" t="s">
        <v>138</v>
      </c>
    </row>
    <row r="102" spans="2:65" s="14" customFormat="1" ht="13.5">
      <c r="B102" s="246"/>
      <c r="C102" s="247"/>
      <c r="D102" s="233" t="s">
        <v>148</v>
      </c>
      <c r="E102" s="248" t="s">
        <v>23</v>
      </c>
      <c r="F102" s="249" t="s">
        <v>159</v>
      </c>
      <c r="G102" s="247"/>
      <c r="H102" s="250">
        <v>27.07</v>
      </c>
      <c r="I102" s="251"/>
      <c r="J102" s="247"/>
      <c r="K102" s="247"/>
      <c r="L102" s="252"/>
      <c r="M102" s="253"/>
      <c r="N102" s="254"/>
      <c r="O102" s="254"/>
      <c r="P102" s="254"/>
      <c r="Q102" s="254"/>
      <c r="R102" s="254"/>
      <c r="S102" s="254"/>
      <c r="T102" s="255"/>
      <c r="AT102" s="256" t="s">
        <v>148</v>
      </c>
      <c r="AU102" s="256" t="s">
        <v>85</v>
      </c>
      <c r="AV102" s="14" t="s">
        <v>95</v>
      </c>
      <c r="AW102" s="14" t="s">
        <v>40</v>
      </c>
      <c r="AX102" s="14" t="s">
        <v>83</v>
      </c>
      <c r="AY102" s="256" t="s">
        <v>138</v>
      </c>
    </row>
    <row r="103" spans="2:65" s="1" customFormat="1" ht="31.5" customHeight="1">
      <c r="B103" s="42"/>
      <c r="C103" s="205" t="s">
        <v>211</v>
      </c>
      <c r="D103" s="205" t="s">
        <v>140</v>
      </c>
      <c r="E103" s="206" t="s">
        <v>998</v>
      </c>
      <c r="F103" s="207" t="s">
        <v>999</v>
      </c>
      <c r="G103" s="208" t="s">
        <v>155</v>
      </c>
      <c r="H103" s="209">
        <v>27.07</v>
      </c>
      <c r="I103" s="210"/>
      <c r="J103" s="211">
        <f>ROUND(I103*H103,2)</f>
        <v>0</v>
      </c>
      <c r="K103" s="207" t="s">
        <v>144</v>
      </c>
      <c r="L103" s="62"/>
      <c r="M103" s="212" t="s">
        <v>23</v>
      </c>
      <c r="N103" s="213" t="s">
        <v>47</v>
      </c>
      <c r="O103" s="43"/>
      <c r="P103" s="214">
        <f>O103*H103</f>
        <v>0</v>
      </c>
      <c r="Q103" s="214">
        <v>1E-4</v>
      </c>
      <c r="R103" s="214">
        <f>Q103*H103</f>
        <v>2.7070000000000002E-3</v>
      </c>
      <c r="S103" s="214">
        <v>0</v>
      </c>
      <c r="T103" s="215">
        <f>S103*H103</f>
        <v>0</v>
      </c>
      <c r="AR103" s="25" t="s">
        <v>95</v>
      </c>
      <c r="AT103" s="25" t="s">
        <v>140</v>
      </c>
      <c r="AU103" s="25" t="s">
        <v>85</v>
      </c>
      <c r="AY103" s="25" t="s">
        <v>138</v>
      </c>
      <c r="BE103" s="216">
        <f>IF(N103="základní",J103,0)</f>
        <v>0</v>
      </c>
      <c r="BF103" s="216">
        <f>IF(N103="snížená",J103,0)</f>
        <v>0</v>
      </c>
      <c r="BG103" s="216">
        <f>IF(N103="zákl. přenesená",J103,0)</f>
        <v>0</v>
      </c>
      <c r="BH103" s="216">
        <f>IF(N103="sníž. přenesená",J103,0)</f>
        <v>0</v>
      </c>
      <c r="BI103" s="216">
        <f>IF(N103="nulová",J103,0)</f>
        <v>0</v>
      </c>
      <c r="BJ103" s="25" t="s">
        <v>83</v>
      </c>
      <c r="BK103" s="216">
        <f>ROUND(I103*H103,2)</f>
        <v>0</v>
      </c>
      <c r="BL103" s="25" t="s">
        <v>95</v>
      </c>
      <c r="BM103" s="25" t="s">
        <v>1000</v>
      </c>
    </row>
    <row r="104" spans="2:65" s="12" customFormat="1" ht="13.5">
      <c r="B104" s="220"/>
      <c r="C104" s="221"/>
      <c r="D104" s="217" t="s">
        <v>148</v>
      </c>
      <c r="E104" s="222" t="s">
        <v>23</v>
      </c>
      <c r="F104" s="223" t="s">
        <v>1001</v>
      </c>
      <c r="G104" s="221"/>
      <c r="H104" s="224" t="s">
        <v>23</v>
      </c>
      <c r="I104" s="225"/>
      <c r="J104" s="221"/>
      <c r="K104" s="221"/>
      <c r="L104" s="226"/>
      <c r="M104" s="227"/>
      <c r="N104" s="228"/>
      <c r="O104" s="228"/>
      <c r="P104" s="228"/>
      <c r="Q104" s="228"/>
      <c r="R104" s="228"/>
      <c r="S104" s="228"/>
      <c r="T104" s="229"/>
      <c r="AT104" s="230" t="s">
        <v>148</v>
      </c>
      <c r="AU104" s="230" t="s">
        <v>85</v>
      </c>
      <c r="AV104" s="12" t="s">
        <v>83</v>
      </c>
      <c r="AW104" s="12" t="s">
        <v>40</v>
      </c>
      <c r="AX104" s="12" t="s">
        <v>76</v>
      </c>
      <c r="AY104" s="230" t="s">
        <v>138</v>
      </c>
    </row>
    <row r="105" spans="2:65" s="13" customFormat="1" ht="13.5">
      <c r="B105" s="231"/>
      <c r="C105" s="232"/>
      <c r="D105" s="217" t="s">
        <v>148</v>
      </c>
      <c r="E105" s="243" t="s">
        <v>23</v>
      </c>
      <c r="F105" s="244" t="s">
        <v>1002</v>
      </c>
      <c r="G105" s="232"/>
      <c r="H105" s="245">
        <v>27.07</v>
      </c>
      <c r="I105" s="237"/>
      <c r="J105" s="232"/>
      <c r="K105" s="232"/>
      <c r="L105" s="238"/>
      <c r="M105" s="239"/>
      <c r="N105" s="240"/>
      <c r="O105" s="240"/>
      <c r="P105" s="240"/>
      <c r="Q105" s="240"/>
      <c r="R105" s="240"/>
      <c r="S105" s="240"/>
      <c r="T105" s="241"/>
      <c r="AT105" s="242" t="s">
        <v>148</v>
      </c>
      <c r="AU105" s="242" t="s">
        <v>85</v>
      </c>
      <c r="AV105" s="13" t="s">
        <v>85</v>
      </c>
      <c r="AW105" s="13" t="s">
        <v>40</v>
      </c>
      <c r="AX105" s="13" t="s">
        <v>76</v>
      </c>
      <c r="AY105" s="242" t="s">
        <v>138</v>
      </c>
    </row>
    <row r="106" spans="2:65" s="14" customFormat="1" ht="13.5">
      <c r="B106" s="246"/>
      <c r="C106" s="247"/>
      <c r="D106" s="233" t="s">
        <v>148</v>
      </c>
      <c r="E106" s="248" t="s">
        <v>23</v>
      </c>
      <c r="F106" s="249" t="s">
        <v>159</v>
      </c>
      <c r="G106" s="247"/>
      <c r="H106" s="250">
        <v>27.07</v>
      </c>
      <c r="I106" s="251"/>
      <c r="J106" s="247"/>
      <c r="K106" s="247"/>
      <c r="L106" s="252"/>
      <c r="M106" s="253"/>
      <c r="N106" s="254"/>
      <c r="O106" s="254"/>
      <c r="P106" s="254"/>
      <c r="Q106" s="254"/>
      <c r="R106" s="254"/>
      <c r="S106" s="254"/>
      <c r="T106" s="255"/>
      <c r="AT106" s="256" t="s">
        <v>148</v>
      </c>
      <c r="AU106" s="256" t="s">
        <v>85</v>
      </c>
      <c r="AV106" s="14" t="s">
        <v>95</v>
      </c>
      <c r="AW106" s="14" t="s">
        <v>40</v>
      </c>
      <c r="AX106" s="14" t="s">
        <v>83</v>
      </c>
      <c r="AY106" s="256" t="s">
        <v>138</v>
      </c>
    </row>
    <row r="107" spans="2:65" s="1" customFormat="1" ht="22.5" customHeight="1">
      <c r="B107" s="42"/>
      <c r="C107" s="264" t="s">
        <v>224</v>
      </c>
      <c r="D107" s="264" t="s">
        <v>246</v>
      </c>
      <c r="E107" s="265" t="s">
        <v>1003</v>
      </c>
      <c r="F107" s="266" t="s">
        <v>1004</v>
      </c>
      <c r="G107" s="267" t="s">
        <v>155</v>
      </c>
      <c r="H107" s="268">
        <v>29.777000000000001</v>
      </c>
      <c r="I107" s="269"/>
      <c r="J107" s="270">
        <f>ROUND(I107*H107,2)</f>
        <v>0</v>
      </c>
      <c r="K107" s="266" t="s">
        <v>144</v>
      </c>
      <c r="L107" s="271"/>
      <c r="M107" s="272" t="s">
        <v>23</v>
      </c>
      <c r="N107" s="273" t="s">
        <v>47</v>
      </c>
      <c r="O107" s="43"/>
      <c r="P107" s="214">
        <f>O107*H107</f>
        <v>0</v>
      </c>
      <c r="Q107" s="214">
        <v>2.9999999999999997E-4</v>
      </c>
      <c r="R107" s="214">
        <f>Q107*H107</f>
        <v>8.9330999999999994E-3</v>
      </c>
      <c r="S107" s="214">
        <v>0</v>
      </c>
      <c r="T107" s="215">
        <f>S107*H107</f>
        <v>0</v>
      </c>
      <c r="AR107" s="25" t="s">
        <v>224</v>
      </c>
      <c r="AT107" s="25" t="s">
        <v>246</v>
      </c>
      <c r="AU107" s="25" t="s">
        <v>85</v>
      </c>
      <c r="AY107" s="25" t="s">
        <v>138</v>
      </c>
      <c r="BE107" s="216">
        <f>IF(N107="základní",J107,0)</f>
        <v>0</v>
      </c>
      <c r="BF107" s="216">
        <f>IF(N107="snížená",J107,0)</f>
        <v>0</v>
      </c>
      <c r="BG107" s="216">
        <f>IF(N107="zákl. přenesená",J107,0)</f>
        <v>0</v>
      </c>
      <c r="BH107" s="216">
        <f>IF(N107="sníž. přenesená",J107,0)</f>
        <v>0</v>
      </c>
      <c r="BI107" s="216">
        <f>IF(N107="nulová",J107,0)</f>
        <v>0</v>
      </c>
      <c r="BJ107" s="25" t="s">
        <v>83</v>
      </c>
      <c r="BK107" s="216">
        <f>ROUND(I107*H107,2)</f>
        <v>0</v>
      </c>
      <c r="BL107" s="25" t="s">
        <v>95</v>
      </c>
      <c r="BM107" s="25" t="s">
        <v>1005</v>
      </c>
    </row>
    <row r="108" spans="2:65" s="1" customFormat="1" ht="40.5">
      <c r="B108" s="42"/>
      <c r="C108" s="64"/>
      <c r="D108" s="217" t="s">
        <v>361</v>
      </c>
      <c r="E108" s="64"/>
      <c r="F108" s="218" t="s">
        <v>1006</v>
      </c>
      <c r="G108" s="64"/>
      <c r="H108" s="64"/>
      <c r="I108" s="173"/>
      <c r="J108" s="64"/>
      <c r="K108" s="64"/>
      <c r="L108" s="62"/>
      <c r="M108" s="219"/>
      <c r="N108" s="43"/>
      <c r="O108" s="43"/>
      <c r="P108" s="43"/>
      <c r="Q108" s="43"/>
      <c r="R108" s="43"/>
      <c r="S108" s="43"/>
      <c r="T108" s="79"/>
      <c r="AT108" s="25" t="s">
        <v>361</v>
      </c>
      <c r="AU108" s="25" t="s">
        <v>85</v>
      </c>
    </row>
    <row r="109" spans="2:65" s="13" customFormat="1" ht="13.5">
      <c r="B109" s="231"/>
      <c r="C109" s="232"/>
      <c r="D109" s="217" t="s">
        <v>148</v>
      </c>
      <c r="E109" s="243" t="s">
        <v>23</v>
      </c>
      <c r="F109" s="244" t="s">
        <v>1007</v>
      </c>
      <c r="G109" s="232"/>
      <c r="H109" s="245">
        <v>29.777000000000001</v>
      </c>
      <c r="I109" s="237"/>
      <c r="J109" s="232"/>
      <c r="K109" s="232"/>
      <c r="L109" s="238"/>
      <c r="M109" s="239"/>
      <c r="N109" s="240"/>
      <c r="O109" s="240"/>
      <c r="P109" s="240"/>
      <c r="Q109" s="240"/>
      <c r="R109" s="240"/>
      <c r="S109" s="240"/>
      <c r="T109" s="241"/>
      <c r="AT109" s="242" t="s">
        <v>148</v>
      </c>
      <c r="AU109" s="242" t="s">
        <v>85</v>
      </c>
      <c r="AV109" s="13" t="s">
        <v>85</v>
      </c>
      <c r="AW109" s="13" t="s">
        <v>40</v>
      </c>
      <c r="AX109" s="13" t="s">
        <v>83</v>
      </c>
      <c r="AY109" s="242" t="s">
        <v>138</v>
      </c>
    </row>
    <row r="110" spans="2:65" s="11" customFormat="1" ht="29.85" customHeight="1">
      <c r="B110" s="188"/>
      <c r="C110" s="189"/>
      <c r="D110" s="202" t="s">
        <v>75</v>
      </c>
      <c r="E110" s="203" t="s">
        <v>192</v>
      </c>
      <c r="F110" s="203" t="s">
        <v>820</v>
      </c>
      <c r="G110" s="189"/>
      <c r="H110" s="189"/>
      <c r="I110" s="192"/>
      <c r="J110" s="204">
        <f>BK110</f>
        <v>0</v>
      </c>
      <c r="K110" s="189"/>
      <c r="L110" s="194"/>
      <c r="M110" s="195"/>
      <c r="N110" s="196"/>
      <c r="O110" s="196"/>
      <c r="P110" s="197">
        <f>SUM(P111:P121)</f>
        <v>0</v>
      </c>
      <c r="Q110" s="196"/>
      <c r="R110" s="197">
        <f>SUM(R111:R121)</f>
        <v>7.3882883900000005</v>
      </c>
      <c r="S110" s="196"/>
      <c r="T110" s="198">
        <f>SUM(T111:T121)</f>
        <v>0</v>
      </c>
      <c r="AR110" s="199" t="s">
        <v>83</v>
      </c>
      <c r="AT110" s="200" t="s">
        <v>75</v>
      </c>
      <c r="AU110" s="200" t="s">
        <v>83</v>
      </c>
      <c r="AY110" s="199" t="s">
        <v>138</v>
      </c>
      <c r="BK110" s="201">
        <f>SUM(BK111:BK121)</f>
        <v>0</v>
      </c>
    </row>
    <row r="111" spans="2:65" s="1" customFormat="1" ht="22.5" customHeight="1">
      <c r="B111" s="42"/>
      <c r="C111" s="205" t="s">
        <v>215</v>
      </c>
      <c r="D111" s="205" t="s">
        <v>140</v>
      </c>
      <c r="E111" s="206" t="s">
        <v>1008</v>
      </c>
      <c r="F111" s="207" t="s">
        <v>1009</v>
      </c>
      <c r="G111" s="208" t="s">
        <v>155</v>
      </c>
      <c r="H111" s="209">
        <v>41.508000000000003</v>
      </c>
      <c r="I111" s="210"/>
      <c r="J111" s="211">
        <f>ROUND(I111*H111,2)</f>
        <v>0</v>
      </c>
      <c r="K111" s="207" t="s">
        <v>144</v>
      </c>
      <c r="L111" s="62"/>
      <c r="M111" s="212" t="s">
        <v>23</v>
      </c>
      <c r="N111" s="213" t="s">
        <v>47</v>
      </c>
      <c r="O111" s="43"/>
      <c r="P111" s="214">
        <f>O111*H111</f>
        <v>0</v>
      </c>
      <c r="Q111" s="214">
        <v>0</v>
      </c>
      <c r="R111" s="214">
        <f>Q111*H111</f>
        <v>0</v>
      </c>
      <c r="S111" s="214">
        <v>0</v>
      </c>
      <c r="T111" s="215">
        <f>S111*H111</f>
        <v>0</v>
      </c>
      <c r="AR111" s="25" t="s">
        <v>95</v>
      </c>
      <c r="AT111" s="25" t="s">
        <v>140</v>
      </c>
      <c r="AU111" s="25" t="s">
        <v>85</v>
      </c>
      <c r="AY111" s="25" t="s">
        <v>138</v>
      </c>
      <c r="BE111" s="216">
        <f>IF(N111="základní",J111,0)</f>
        <v>0</v>
      </c>
      <c r="BF111" s="216">
        <f>IF(N111="snížená",J111,0)</f>
        <v>0</v>
      </c>
      <c r="BG111" s="216">
        <f>IF(N111="zákl. přenesená",J111,0)</f>
        <v>0</v>
      </c>
      <c r="BH111" s="216">
        <f>IF(N111="sníž. přenesená",J111,0)</f>
        <v>0</v>
      </c>
      <c r="BI111" s="216">
        <f>IF(N111="nulová",J111,0)</f>
        <v>0</v>
      </c>
      <c r="BJ111" s="25" t="s">
        <v>83</v>
      </c>
      <c r="BK111" s="216">
        <f>ROUND(I111*H111,2)</f>
        <v>0</v>
      </c>
      <c r="BL111" s="25" t="s">
        <v>95</v>
      </c>
      <c r="BM111" s="25" t="s">
        <v>1010</v>
      </c>
    </row>
    <row r="112" spans="2:65" s="13" customFormat="1" ht="13.5">
      <c r="B112" s="231"/>
      <c r="C112" s="232"/>
      <c r="D112" s="217" t="s">
        <v>148</v>
      </c>
      <c r="E112" s="243" t="s">
        <v>23</v>
      </c>
      <c r="F112" s="244" t="s">
        <v>1011</v>
      </c>
      <c r="G112" s="232"/>
      <c r="H112" s="245">
        <v>41.508000000000003</v>
      </c>
      <c r="I112" s="237"/>
      <c r="J112" s="232"/>
      <c r="K112" s="232"/>
      <c r="L112" s="238"/>
      <c r="M112" s="239"/>
      <c r="N112" s="240"/>
      <c r="O112" s="240"/>
      <c r="P112" s="240"/>
      <c r="Q112" s="240"/>
      <c r="R112" s="240"/>
      <c r="S112" s="240"/>
      <c r="T112" s="241"/>
      <c r="AT112" s="242" t="s">
        <v>148</v>
      </c>
      <c r="AU112" s="242" t="s">
        <v>85</v>
      </c>
      <c r="AV112" s="13" t="s">
        <v>85</v>
      </c>
      <c r="AW112" s="13" t="s">
        <v>40</v>
      </c>
      <c r="AX112" s="13" t="s">
        <v>76</v>
      </c>
      <c r="AY112" s="242" t="s">
        <v>138</v>
      </c>
    </row>
    <row r="113" spans="2:65" s="14" customFormat="1" ht="13.5">
      <c r="B113" s="246"/>
      <c r="C113" s="247"/>
      <c r="D113" s="233" t="s">
        <v>148</v>
      </c>
      <c r="E113" s="248" t="s">
        <v>23</v>
      </c>
      <c r="F113" s="249" t="s">
        <v>159</v>
      </c>
      <c r="G113" s="247"/>
      <c r="H113" s="250">
        <v>41.508000000000003</v>
      </c>
      <c r="I113" s="251"/>
      <c r="J113" s="247"/>
      <c r="K113" s="247"/>
      <c r="L113" s="252"/>
      <c r="M113" s="253"/>
      <c r="N113" s="254"/>
      <c r="O113" s="254"/>
      <c r="P113" s="254"/>
      <c r="Q113" s="254"/>
      <c r="R113" s="254"/>
      <c r="S113" s="254"/>
      <c r="T113" s="255"/>
      <c r="AT113" s="256" t="s">
        <v>148</v>
      </c>
      <c r="AU113" s="256" t="s">
        <v>85</v>
      </c>
      <c r="AV113" s="14" t="s">
        <v>95</v>
      </c>
      <c r="AW113" s="14" t="s">
        <v>40</v>
      </c>
      <c r="AX113" s="14" t="s">
        <v>83</v>
      </c>
      <c r="AY113" s="256" t="s">
        <v>138</v>
      </c>
    </row>
    <row r="114" spans="2:65" s="1" customFormat="1" ht="22.5" customHeight="1">
      <c r="B114" s="42"/>
      <c r="C114" s="205" t="s">
        <v>92</v>
      </c>
      <c r="D114" s="205" t="s">
        <v>140</v>
      </c>
      <c r="E114" s="206" t="s">
        <v>1012</v>
      </c>
      <c r="F114" s="207" t="s">
        <v>1013</v>
      </c>
      <c r="G114" s="208" t="s">
        <v>316</v>
      </c>
      <c r="H114" s="209">
        <v>11.893000000000001</v>
      </c>
      <c r="I114" s="210"/>
      <c r="J114" s="211">
        <f>ROUND(I114*H114,2)</f>
        <v>0</v>
      </c>
      <c r="K114" s="207" t="s">
        <v>144</v>
      </c>
      <c r="L114" s="62"/>
      <c r="M114" s="212" t="s">
        <v>23</v>
      </c>
      <c r="N114" s="213" t="s">
        <v>47</v>
      </c>
      <c r="O114" s="43"/>
      <c r="P114" s="214">
        <f>O114*H114</f>
        <v>0</v>
      </c>
      <c r="Q114" s="214">
        <v>0.27560000000000001</v>
      </c>
      <c r="R114" s="214">
        <f>Q114*H114</f>
        <v>3.2777108000000004</v>
      </c>
      <c r="S114" s="214">
        <v>0</v>
      </c>
      <c r="T114" s="215">
        <f>S114*H114</f>
        <v>0</v>
      </c>
      <c r="AR114" s="25" t="s">
        <v>95</v>
      </c>
      <c r="AT114" s="25" t="s">
        <v>140</v>
      </c>
      <c r="AU114" s="25" t="s">
        <v>85</v>
      </c>
      <c r="AY114" s="25" t="s">
        <v>138</v>
      </c>
      <c r="BE114" s="216">
        <f>IF(N114="základní",J114,0)</f>
        <v>0</v>
      </c>
      <c r="BF114" s="216">
        <f>IF(N114="snížená",J114,0)</f>
        <v>0</v>
      </c>
      <c r="BG114" s="216">
        <f>IF(N114="zákl. přenesená",J114,0)</f>
        <v>0</v>
      </c>
      <c r="BH114" s="216">
        <f>IF(N114="sníž. přenesená",J114,0)</f>
        <v>0</v>
      </c>
      <c r="BI114" s="216">
        <f>IF(N114="nulová",J114,0)</f>
        <v>0</v>
      </c>
      <c r="BJ114" s="25" t="s">
        <v>83</v>
      </c>
      <c r="BK114" s="216">
        <f>ROUND(I114*H114,2)</f>
        <v>0</v>
      </c>
      <c r="BL114" s="25" t="s">
        <v>95</v>
      </c>
      <c r="BM114" s="25" t="s">
        <v>1014</v>
      </c>
    </row>
    <row r="115" spans="2:65" s="12" customFormat="1" ht="13.5">
      <c r="B115" s="220"/>
      <c r="C115" s="221"/>
      <c r="D115" s="217" t="s">
        <v>148</v>
      </c>
      <c r="E115" s="222" t="s">
        <v>23</v>
      </c>
      <c r="F115" s="223" t="s">
        <v>1015</v>
      </c>
      <c r="G115" s="221"/>
      <c r="H115" s="224" t="s">
        <v>23</v>
      </c>
      <c r="I115" s="225"/>
      <c r="J115" s="221"/>
      <c r="K115" s="221"/>
      <c r="L115" s="226"/>
      <c r="M115" s="227"/>
      <c r="N115" s="228"/>
      <c r="O115" s="228"/>
      <c r="P115" s="228"/>
      <c r="Q115" s="228"/>
      <c r="R115" s="228"/>
      <c r="S115" s="228"/>
      <c r="T115" s="229"/>
      <c r="AT115" s="230" t="s">
        <v>148</v>
      </c>
      <c r="AU115" s="230" t="s">
        <v>85</v>
      </c>
      <c r="AV115" s="12" t="s">
        <v>83</v>
      </c>
      <c r="AW115" s="12" t="s">
        <v>40</v>
      </c>
      <c r="AX115" s="12" t="s">
        <v>76</v>
      </c>
      <c r="AY115" s="230" t="s">
        <v>138</v>
      </c>
    </row>
    <row r="116" spans="2:65" s="13" customFormat="1" ht="13.5">
      <c r="B116" s="231"/>
      <c r="C116" s="232"/>
      <c r="D116" s="217" t="s">
        <v>148</v>
      </c>
      <c r="E116" s="243" t="s">
        <v>23</v>
      </c>
      <c r="F116" s="244" t="s">
        <v>1016</v>
      </c>
      <c r="G116" s="232"/>
      <c r="H116" s="245">
        <v>11.893000000000001</v>
      </c>
      <c r="I116" s="237"/>
      <c r="J116" s="232"/>
      <c r="K116" s="232"/>
      <c r="L116" s="238"/>
      <c r="M116" s="239"/>
      <c r="N116" s="240"/>
      <c r="O116" s="240"/>
      <c r="P116" s="240"/>
      <c r="Q116" s="240"/>
      <c r="R116" s="240"/>
      <c r="S116" s="240"/>
      <c r="T116" s="241"/>
      <c r="AT116" s="242" t="s">
        <v>148</v>
      </c>
      <c r="AU116" s="242" t="s">
        <v>85</v>
      </c>
      <c r="AV116" s="13" t="s">
        <v>85</v>
      </c>
      <c r="AW116" s="13" t="s">
        <v>40</v>
      </c>
      <c r="AX116" s="13" t="s">
        <v>76</v>
      </c>
      <c r="AY116" s="242" t="s">
        <v>138</v>
      </c>
    </row>
    <row r="117" spans="2:65" s="14" customFormat="1" ht="13.5">
      <c r="B117" s="246"/>
      <c r="C117" s="247"/>
      <c r="D117" s="233" t="s">
        <v>148</v>
      </c>
      <c r="E117" s="248" t="s">
        <v>23</v>
      </c>
      <c r="F117" s="249" t="s">
        <v>159</v>
      </c>
      <c r="G117" s="247"/>
      <c r="H117" s="250">
        <v>11.893000000000001</v>
      </c>
      <c r="I117" s="251"/>
      <c r="J117" s="247"/>
      <c r="K117" s="247"/>
      <c r="L117" s="252"/>
      <c r="M117" s="253"/>
      <c r="N117" s="254"/>
      <c r="O117" s="254"/>
      <c r="P117" s="254"/>
      <c r="Q117" s="254"/>
      <c r="R117" s="254"/>
      <c r="S117" s="254"/>
      <c r="T117" s="255"/>
      <c r="AT117" s="256" t="s">
        <v>148</v>
      </c>
      <c r="AU117" s="256" t="s">
        <v>85</v>
      </c>
      <c r="AV117" s="14" t="s">
        <v>95</v>
      </c>
      <c r="AW117" s="14" t="s">
        <v>40</v>
      </c>
      <c r="AX117" s="14" t="s">
        <v>83</v>
      </c>
      <c r="AY117" s="256" t="s">
        <v>138</v>
      </c>
    </row>
    <row r="118" spans="2:65" s="1" customFormat="1" ht="31.5" customHeight="1">
      <c r="B118" s="42"/>
      <c r="C118" s="205" t="s">
        <v>95</v>
      </c>
      <c r="D118" s="205" t="s">
        <v>140</v>
      </c>
      <c r="E118" s="206" t="s">
        <v>1017</v>
      </c>
      <c r="F118" s="207" t="s">
        <v>1018</v>
      </c>
      <c r="G118" s="208" t="s">
        <v>316</v>
      </c>
      <c r="H118" s="209">
        <v>11.893000000000001</v>
      </c>
      <c r="I118" s="210"/>
      <c r="J118" s="211">
        <f>ROUND(I118*H118,2)</f>
        <v>0</v>
      </c>
      <c r="K118" s="207" t="s">
        <v>144</v>
      </c>
      <c r="L118" s="62"/>
      <c r="M118" s="212" t="s">
        <v>23</v>
      </c>
      <c r="N118" s="213" t="s">
        <v>47</v>
      </c>
      <c r="O118" s="43"/>
      <c r="P118" s="214">
        <f>O118*H118</f>
        <v>0</v>
      </c>
      <c r="Q118" s="214">
        <v>0.34562999999999999</v>
      </c>
      <c r="R118" s="214">
        <f>Q118*H118</f>
        <v>4.1105775900000001</v>
      </c>
      <c r="S118" s="214">
        <v>0</v>
      </c>
      <c r="T118" s="215">
        <f>S118*H118</f>
        <v>0</v>
      </c>
      <c r="AR118" s="25" t="s">
        <v>95</v>
      </c>
      <c r="AT118" s="25" t="s">
        <v>140</v>
      </c>
      <c r="AU118" s="25" t="s">
        <v>85</v>
      </c>
      <c r="AY118" s="25" t="s">
        <v>138</v>
      </c>
      <c r="BE118" s="216">
        <f>IF(N118="základní",J118,0)</f>
        <v>0</v>
      </c>
      <c r="BF118" s="216">
        <f>IF(N118="snížená",J118,0)</f>
        <v>0</v>
      </c>
      <c r="BG118" s="216">
        <f>IF(N118="zákl. přenesená",J118,0)</f>
        <v>0</v>
      </c>
      <c r="BH118" s="216">
        <f>IF(N118="sníž. přenesená",J118,0)</f>
        <v>0</v>
      </c>
      <c r="BI118" s="216">
        <f>IF(N118="nulová",J118,0)</f>
        <v>0</v>
      </c>
      <c r="BJ118" s="25" t="s">
        <v>83</v>
      </c>
      <c r="BK118" s="216">
        <f>ROUND(I118*H118,2)</f>
        <v>0</v>
      </c>
      <c r="BL118" s="25" t="s">
        <v>95</v>
      </c>
      <c r="BM118" s="25" t="s">
        <v>1019</v>
      </c>
    </row>
    <row r="119" spans="2:65" s="12" customFormat="1" ht="13.5">
      <c r="B119" s="220"/>
      <c r="C119" s="221"/>
      <c r="D119" s="217" t="s">
        <v>148</v>
      </c>
      <c r="E119" s="222" t="s">
        <v>23</v>
      </c>
      <c r="F119" s="223" t="s">
        <v>1020</v>
      </c>
      <c r="G119" s="221"/>
      <c r="H119" s="224" t="s">
        <v>23</v>
      </c>
      <c r="I119" s="225"/>
      <c r="J119" s="221"/>
      <c r="K119" s="221"/>
      <c r="L119" s="226"/>
      <c r="M119" s="227"/>
      <c r="N119" s="228"/>
      <c r="O119" s="228"/>
      <c r="P119" s="228"/>
      <c r="Q119" s="228"/>
      <c r="R119" s="228"/>
      <c r="S119" s="228"/>
      <c r="T119" s="229"/>
      <c r="AT119" s="230" t="s">
        <v>148</v>
      </c>
      <c r="AU119" s="230" t="s">
        <v>85</v>
      </c>
      <c r="AV119" s="12" t="s">
        <v>83</v>
      </c>
      <c r="AW119" s="12" t="s">
        <v>40</v>
      </c>
      <c r="AX119" s="12" t="s">
        <v>76</v>
      </c>
      <c r="AY119" s="230" t="s">
        <v>138</v>
      </c>
    </row>
    <row r="120" spans="2:65" s="13" customFormat="1" ht="13.5">
      <c r="B120" s="231"/>
      <c r="C120" s="232"/>
      <c r="D120" s="217" t="s">
        <v>148</v>
      </c>
      <c r="E120" s="243" t="s">
        <v>23</v>
      </c>
      <c r="F120" s="244" t="s">
        <v>1016</v>
      </c>
      <c r="G120" s="232"/>
      <c r="H120" s="245">
        <v>11.893000000000001</v>
      </c>
      <c r="I120" s="237"/>
      <c r="J120" s="232"/>
      <c r="K120" s="232"/>
      <c r="L120" s="238"/>
      <c r="M120" s="239"/>
      <c r="N120" s="240"/>
      <c r="O120" s="240"/>
      <c r="P120" s="240"/>
      <c r="Q120" s="240"/>
      <c r="R120" s="240"/>
      <c r="S120" s="240"/>
      <c r="T120" s="241"/>
      <c r="AT120" s="242" t="s">
        <v>148</v>
      </c>
      <c r="AU120" s="242" t="s">
        <v>85</v>
      </c>
      <c r="AV120" s="13" t="s">
        <v>85</v>
      </c>
      <c r="AW120" s="13" t="s">
        <v>40</v>
      </c>
      <c r="AX120" s="13" t="s">
        <v>76</v>
      </c>
      <c r="AY120" s="242" t="s">
        <v>138</v>
      </c>
    </row>
    <row r="121" spans="2:65" s="14" customFormat="1" ht="13.5">
      <c r="B121" s="246"/>
      <c r="C121" s="247"/>
      <c r="D121" s="217" t="s">
        <v>148</v>
      </c>
      <c r="E121" s="258" t="s">
        <v>23</v>
      </c>
      <c r="F121" s="259" t="s">
        <v>159</v>
      </c>
      <c r="G121" s="247"/>
      <c r="H121" s="260">
        <v>11.893000000000001</v>
      </c>
      <c r="I121" s="251"/>
      <c r="J121" s="247"/>
      <c r="K121" s="247"/>
      <c r="L121" s="252"/>
      <c r="M121" s="253"/>
      <c r="N121" s="254"/>
      <c r="O121" s="254"/>
      <c r="P121" s="254"/>
      <c r="Q121" s="254"/>
      <c r="R121" s="254"/>
      <c r="S121" s="254"/>
      <c r="T121" s="255"/>
      <c r="AT121" s="256" t="s">
        <v>148</v>
      </c>
      <c r="AU121" s="256" t="s">
        <v>85</v>
      </c>
      <c r="AV121" s="14" t="s">
        <v>95</v>
      </c>
      <c r="AW121" s="14" t="s">
        <v>40</v>
      </c>
      <c r="AX121" s="14" t="s">
        <v>83</v>
      </c>
      <c r="AY121" s="256" t="s">
        <v>138</v>
      </c>
    </row>
    <row r="122" spans="2:65" s="11" customFormat="1" ht="29.85" customHeight="1">
      <c r="B122" s="188"/>
      <c r="C122" s="189"/>
      <c r="D122" s="202" t="s">
        <v>75</v>
      </c>
      <c r="E122" s="203" t="s">
        <v>215</v>
      </c>
      <c r="F122" s="203" t="s">
        <v>216</v>
      </c>
      <c r="G122" s="189"/>
      <c r="H122" s="189"/>
      <c r="I122" s="192"/>
      <c r="J122" s="204">
        <f>BK122</f>
        <v>0</v>
      </c>
      <c r="K122" s="189"/>
      <c r="L122" s="194"/>
      <c r="M122" s="195"/>
      <c r="N122" s="196"/>
      <c r="O122" s="196"/>
      <c r="P122" s="197">
        <f>SUM(P123:P139)</f>
        <v>0</v>
      </c>
      <c r="Q122" s="196"/>
      <c r="R122" s="197">
        <f>SUM(R123:R139)</f>
        <v>0</v>
      </c>
      <c r="S122" s="196"/>
      <c r="T122" s="198">
        <f>SUM(T123:T139)</f>
        <v>12.925191000000002</v>
      </c>
      <c r="AR122" s="199" t="s">
        <v>83</v>
      </c>
      <c r="AT122" s="200" t="s">
        <v>75</v>
      </c>
      <c r="AU122" s="200" t="s">
        <v>83</v>
      </c>
      <c r="AY122" s="199" t="s">
        <v>138</v>
      </c>
      <c r="BK122" s="201">
        <f>SUM(BK123:BK139)</f>
        <v>0</v>
      </c>
    </row>
    <row r="123" spans="2:65" s="1" customFormat="1" ht="31.5" customHeight="1">
      <c r="B123" s="42"/>
      <c r="C123" s="205" t="s">
        <v>9</v>
      </c>
      <c r="D123" s="205" t="s">
        <v>140</v>
      </c>
      <c r="E123" s="206" t="s">
        <v>1021</v>
      </c>
      <c r="F123" s="207" t="s">
        <v>1022</v>
      </c>
      <c r="G123" s="208" t="s">
        <v>155</v>
      </c>
      <c r="H123" s="209">
        <v>31.131</v>
      </c>
      <c r="I123" s="210"/>
      <c r="J123" s="211">
        <f>ROUND(I123*H123,2)</f>
        <v>0</v>
      </c>
      <c r="K123" s="207" t="s">
        <v>144</v>
      </c>
      <c r="L123" s="62"/>
      <c r="M123" s="212" t="s">
        <v>23</v>
      </c>
      <c r="N123" s="213" t="s">
        <v>47</v>
      </c>
      <c r="O123" s="43"/>
      <c r="P123" s="214">
        <f>O123*H123</f>
        <v>0</v>
      </c>
      <c r="Q123" s="214">
        <v>0</v>
      </c>
      <c r="R123" s="214">
        <f>Q123*H123</f>
        <v>0</v>
      </c>
      <c r="S123" s="214">
        <v>0.26100000000000001</v>
      </c>
      <c r="T123" s="215">
        <f>S123*H123</f>
        <v>8.1251910000000009</v>
      </c>
      <c r="AR123" s="25" t="s">
        <v>95</v>
      </c>
      <c r="AT123" s="25" t="s">
        <v>140</v>
      </c>
      <c r="AU123" s="25" t="s">
        <v>85</v>
      </c>
      <c r="AY123" s="25" t="s">
        <v>138</v>
      </c>
      <c r="BE123" s="216">
        <f>IF(N123="základní",J123,0)</f>
        <v>0</v>
      </c>
      <c r="BF123" s="216">
        <f>IF(N123="snížená",J123,0)</f>
        <v>0</v>
      </c>
      <c r="BG123" s="216">
        <f>IF(N123="zákl. přenesená",J123,0)</f>
        <v>0</v>
      </c>
      <c r="BH123" s="216">
        <f>IF(N123="sníž. přenesená",J123,0)</f>
        <v>0</v>
      </c>
      <c r="BI123" s="216">
        <f>IF(N123="nulová",J123,0)</f>
        <v>0</v>
      </c>
      <c r="BJ123" s="25" t="s">
        <v>83</v>
      </c>
      <c r="BK123" s="216">
        <f>ROUND(I123*H123,2)</f>
        <v>0</v>
      </c>
      <c r="BL123" s="25" t="s">
        <v>95</v>
      </c>
      <c r="BM123" s="25" t="s">
        <v>1023</v>
      </c>
    </row>
    <row r="124" spans="2:65" s="12" customFormat="1" ht="13.5">
      <c r="B124" s="220"/>
      <c r="C124" s="221"/>
      <c r="D124" s="217" t="s">
        <v>148</v>
      </c>
      <c r="E124" s="222" t="s">
        <v>23</v>
      </c>
      <c r="F124" s="223" t="s">
        <v>1024</v>
      </c>
      <c r="G124" s="221"/>
      <c r="H124" s="224" t="s">
        <v>23</v>
      </c>
      <c r="I124" s="225"/>
      <c r="J124" s="221"/>
      <c r="K124" s="221"/>
      <c r="L124" s="226"/>
      <c r="M124" s="227"/>
      <c r="N124" s="228"/>
      <c r="O124" s="228"/>
      <c r="P124" s="228"/>
      <c r="Q124" s="228"/>
      <c r="R124" s="228"/>
      <c r="S124" s="228"/>
      <c r="T124" s="229"/>
      <c r="AT124" s="230" t="s">
        <v>148</v>
      </c>
      <c r="AU124" s="230" t="s">
        <v>85</v>
      </c>
      <c r="AV124" s="12" t="s">
        <v>83</v>
      </c>
      <c r="AW124" s="12" t="s">
        <v>40</v>
      </c>
      <c r="AX124" s="12" t="s">
        <v>76</v>
      </c>
      <c r="AY124" s="230" t="s">
        <v>138</v>
      </c>
    </row>
    <row r="125" spans="2:65" s="13" customFormat="1" ht="13.5">
      <c r="B125" s="231"/>
      <c r="C125" s="232"/>
      <c r="D125" s="217" t="s">
        <v>148</v>
      </c>
      <c r="E125" s="243" t="s">
        <v>23</v>
      </c>
      <c r="F125" s="244" t="s">
        <v>1025</v>
      </c>
      <c r="G125" s="232"/>
      <c r="H125" s="245">
        <v>31.131</v>
      </c>
      <c r="I125" s="237"/>
      <c r="J125" s="232"/>
      <c r="K125" s="232"/>
      <c r="L125" s="238"/>
      <c r="M125" s="239"/>
      <c r="N125" s="240"/>
      <c r="O125" s="240"/>
      <c r="P125" s="240"/>
      <c r="Q125" s="240"/>
      <c r="R125" s="240"/>
      <c r="S125" s="240"/>
      <c r="T125" s="241"/>
      <c r="AT125" s="242" t="s">
        <v>148</v>
      </c>
      <c r="AU125" s="242" t="s">
        <v>85</v>
      </c>
      <c r="AV125" s="13" t="s">
        <v>85</v>
      </c>
      <c r="AW125" s="13" t="s">
        <v>40</v>
      </c>
      <c r="AX125" s="13" t="s">
        <v>76</v>
      </c>
      <c r="AY125" s="242" t="s">
        <v>138</v>
      </c>
    </row>
    <row r="126" spans="2:65" s="14" customFormat="1" ht="13.5">
      <c r="B126" s="246"/>
      <c r="C126" s="247"/>
      <c r="D126" s="233" t="s">
        <v>148</v>
      </c>
      <c r="E126" s="248" t="s">
        <v>23</v>
      </c>
      <c r="F126" s="249" t="s">
        <v>159</v>
      </c>
      <c r="G126" s="247"/>
      <c r="H126" s="250">
        <v>31.131</v>
      </c>
      <c r="I126" s="251"/>
      <c r="J126" s="247"/>
      <c r="K126" s="247"/>
      <c r="L126" s="252"/>
      <c r="M126" s="253"/>
      <c r="N126" s="254"/>
      <c r="O126" s="254"/>
      <c r="P126" s="254"/>
      <c r="Q126" s="254"/>
      <c r="R126" s="254"/>
      <c r="S126" s="254"/>
      <c r="T126" s="255"/>
      <c r="AT126" s="256" t="s">
        <v>148</v>
      </c>
      <c r="AU126" s="256" t="s">
        <v>85</v>
      </c>
      <c r="AV126" s="14" t="s">
        <v>95</v>
      </c>
      <c r="AW126" s="14" t="s">
        <v>40</v>
      </c>
      <c r="AX126" s="14" t="s">
        <v>83</v>
      </c>
      <c r="AY126" s="256" t="s">
        <v>138</v>
      </c>
    </row>
    <row r="127" spans="2:65" s="1" customFormat="1" ht="22.5" customHeight="1">
      <c r="B127" s="42"/>
      <c r="C127" s="205" t="s">
        <v>203</v>
      </c>
      <c r="D127" s="205" t="s">
        <v>140</v>
      </c>
      <c r="E127" s="206" t="s">
        <v>1026</v>
      </c>
      <c r="F127" s="207" t="s">
        <v>1027</v>
      </c>
      <c r="G127" s="208" t="s">
        <v>155</v>
      </c>
      <c r="H127" s="209">
        <v>6.4</v>
      </c>
      <c r="I127" s="210"/>
      <c r="J127" s="211">
        <f>ROUND(I127*H127,2)</f>
        <v>0</v>
      </c>
      <c r="K127" s="207" t="s">
        <v>144</v>
      </c>
      <c r="L127" s="62"/>
      <c r="M127" s="212" t="s">
        <v>23</v>
      </c>
      <c r="N127" s="213" t="s">
        <v>47</v>
      </c>
      <c r="O127" s="43"/>
      <c r="P127" s="214">
        <f>O127*H127</f>
        <v>0</v>
      </c>
      <c r="Q127" s="214">
        <v>0</v>
      </c>
      <c r="R127" s="214">
        <f>Q127*H127</f>
        <v>0</v>
      </c>
      <c r="S127" s="214">
        <v>0.75</v>
      </c>
      <c r="T127" s="215">
        <f>S127*H127</f>
        <v>4.8000000000000007</v>
      </c>
      <c r="AR127" s="25" t="s">
        <v>95</v>
      </c>
      <c r="AT127" s="25" t="s">
        <v>140</v>
      </c>
      <c r="AU127" s="25" t="s">
        <v>85</v>
      </c>
      <c r="AY127" s="25" t="s">
        <v>138</v>
      </c>
      <c r="BE127" s="216">
        <f>IF(N127="základní",J127,0)</f>
        <v>0</v>
      </c>
      <c r="BF127" s="216">
        <f>IF(N127="snížená",J127,0)</f>
        <v>0</v>
      </c>
      <c r="BG127" s="216">
        <f>IF(N127="zákl. přenesená",J127,0)</f>
        <v>0</v>
      </c>
      <c r="BH127" s="216">
        <f>IF(N127="sníž. přenesená",J127,0)</f>
        <v>0</v>
      </c>
      <c r="BI127" s="216">
        <f>IF(N127="nulová",J127,0)</f>
        <v>0</v>
      </c>
      <c r="BJ127" s="25" t="s">
        <v>83</v>
      </c>
      <c r="BK127" s="216">
        <f>ROUND(I127*H127,2)</f>
        <v>0</v>
      </c>
      <c r="BL127" s="25" t="s">
        <v>95</v>
      </c>
      <c r="BM127" s="25" t="s">
        <v>1028</v>
      </c>
    </row>
    <row r="128" spans="2:65" s="12" customFormat="1" ht="13.5">
      <c r="B128" s="220"/>
      <c r="C128" s="221"/>
      <c r="D128" s="217" t="s">
        <v>148</v>
      </c>
      <c r="E128" s="222" t="s">
        <v>23</v>
      </c>
      <c r="F128" s="223" t="s">
        <v>1029</v>
      </c>
      <c r="G128" s="221"/>
      <c r="H128" s="224" t="s">
        <v>23</v>
      </c>
      <c r="I128" s="225"/>
      <c r="J128" s="221"/>
      <c r="K128" s="221"/>
      <c r="L128" s="226"/>
      <c r="M128" s="227"/>
      <c r="N128" s="228"/>
      <c r="O128" s="228"/>
      <c r="P128" s="228"/>
      <c r="Q128" s="228"/>
      <c r="R128" s="228"/>
      <c r="S128" s="228"/>
      <c r="T128" s="229"/>
      <c r="AT128" s="230" t="s">
        <v>148</v>
      </c>
      <c r="AU128" s="230" t="s">
        <v>85</v>
      </c>
      <c r="AV128" s="12" t="s">
        <v>83</v>
      </c>
      <c r="AW128" s="12" t="s">
        <v>40</v>
      </c>
      <c r="AX128" s="12" t="s">
        <v>76</v>
      </c>
      <c r="AY128" s="230" t="s">
        <v>138</v>
      </c>
    </row>
    <row r="129" spans="2:65" s="13" customFormat="1" ht="13.5">
      <c r="B129" s="231"/>
      <c r="C129" s="232"/>
      <c r="D129" s="233" t="s">
        <v>148</v>
      </c>
      <c r="E129" s="234" t="s">
        <v>23</v>
      </c>
      <c r="F129" s="235" t="s">
        <v>1030</v>
      </c>
      <c r="G129" s="232"/>
      <c r="H129" s="236">
        <v>6.4</v>
      </c>
      <c r="I129" s="237"/>
      <c r="J129" s="232"/>
      <c r="K129" s="232"/>
      <c r="L129" s="238"/>
      <c r="M129" s="239"/>
      <c r="N129" s="240"/>
      <c r="O129" s="240"/>
      <c r="P129" s="240"/>
      <c r="Q129" s="240"/>
      <c r="R129" s="240"/>
      <c r="S129" s="240"/>
      <c r="T129" s="241"/>
      <c r="AT129" s="242" t="s">
        <v>148</v>
      </c>
      <c r="AU129" s="242" t="s">
        <v>85</v>
      </c>
      <c r="AV129" s="13" t="s">
        <v>85</v>
      </c>
      <c r="AW129" s="13" t="s">
        <v>40</v>
      </c>
      <c r="AX129" s="13" t="s">
        <v>83</v>
      </c>
      <c r="AY129" s="242" t="s">
        <v>138</v>
      </c>
    </row>
    <row r="130" spans="2:65" s="1" customFormat="1" ht="31.5" customHeight="1">
      <c r="B130" s="42"/>
      <c r="C130" s="205" t="s">
        <v>207</v>
      </c>
      <c r="D130" s="205" t="s">
        <v>140</v>
      </c>
      <c r="E130" s="206" t="s">
        <v>266</v>
      </c>
      <c r="F130" s="207" t="s">
        <v>267</v>
      </c>
      <c r="G130" s="208" t="s">
        <v>195</v>
      </c>
      <c r="H130" s="209">
        <v>12.925000000000001</v>
      </c>
      <c r="I130" s="210"/>
      <c r="J130" s="211">
        <f>ROUND(I130*H130,2)</f>
        <v>0</v>
      </c>
      <c r="K130" s="207" t="s">
        <v>144</v>
      </c>
      <c r="L130" s="62"/>
      <c r="M130" s="212" t="s">
        <v>23</v>
      </c>
      <c r="N130" s="213" t="s">
        <v>47</v>
      </c>
      <c r="O130" s="43"/>
      <c r="P130" s="214">
        <f>O130*H130</f>
        <v>0</v>
      </c>
      <c r="Q130" s="214">
        <v>0</v>
      </c>
      <c r="R130" s="214">
        <f>Q130*H130</f>
        <v>0</v>
      </c>
      <c r="S130" s="214">
        <v>0</v>
      </c>
      <c r="T130" s="215">
        <f>S130*H130</f>
        <v>0</v>
      </c>
      <c r="AR130" s="25" t="s">
        <v>95</v>
      </c>
      <c r="AT130" s="25" t="s">
        <v>140</v>
      </c>
      <c r="AU130" s="25" t="s">
        <v>85</v>
      </c>
      <c r="AY130" s="25" t="s">
        <v>138</v>
      </c>
      <c r="BE130" s="216">
        <f>IF(N130="základní",J130,0)</f>
        <v>0</v>
      </c>
      <c r="BF130" s="216">
        <f>IF(N130="snížená",J130,0)</f>
        <v>0</v>
      </c>
      <c r="BG130" s="216">
        <f>IF(N130="zákl. přenesená",J130,0)</f>
        <v>0</v>
      </c>
      <c r="BH130" s="216">
        <f>IF(N130="sníž. přenesená",J130,0)</f>
        <v>0</v>
      </c>
      <c r="BI130" s="216">
        <f>IF(N130="nulová",J130,0)</f>
        <v>0</v>
      </c>
      <c r="BJ130" s="25" t="s">
        <v>83</v>
      </c>
      <c r="BK130" s="216">
        <f>ROUND(I130*H130,2)</f>
        <v>0</v>
      </c>
      <c r="BL130" s="25" t="s">
        <v>95</v>
      </c>
      <c r="BM130" s="25" t="s">
        <v>1031</v>
      </c>
    </row>
    <row r="131" spans="2:65" s="1" customFormat="1" ht="121.5">
      <c r="B131" s="42"/>
      <c r="C131" s="64"/>
      <c r="D131" s="233" t="s">
        <v>146</v>
      </c>
      <c r="E131" s="64"/>
      <c r="F131" s="257" t="s">
        <v>269</v>
      </c>
      <c r="G131" s="64"/>
      <c r="H131" s="64"/>
      <c r="I131" s="173"/>
      <c r="J131" s="64"/>
      <c r="K131" s="64"/>
      <c r="L131" s="62"/>
      <c r="M131" s="219"/>
      <c r="N131" s="43"/>
      <c r="O131" s="43"/>
      <c r="P131" s="43"/>
      <c r="Q131" s="43"/>
      <c r="R131" s="43"/>
      <c r="S131" s="43"/>
      <c r="T131" s="79"/>
      <c r="AT131" s="25" t="s">
        <v>146</v>
      </c>
      <c r="AU131" s="25" t="s">
        <v>85</v>
      </c>
    </row>
    <row r="132" spans="2:65" s="1" customFormat="1" ht="31.5" customHeight="1">
      <c r="B132" s="42"/>
      <c r="C132" s="205" t="s">
        <v>152</v>
      </c>
      <c r="D132" s="205" t="s">
        <v>140</v>
      </c>
      <c r="E132" s="206" t="s">
        <v>271</v>
      </c>
      <c r="F132" s="207" t="s">
        <v>272</v>
      </c>
      <c r="G132" s="208" t="s">
        <v>195</v>
      </c>
      <c r="H132" s="209">
        <v>12.925000000000001</v>
      </c>
      <c r="I132" s="210"/>
      <c r="J132" s="211">
        <f>ROUND(I132*H132,2)</f>
        <v>0</v>
      </c>
      <c r="K132" s="207" t="s">
        <v>144</v>
      </c>
      <c r="L132" s="62"/>
      <c r="M132" s="212" t="s">
        <v>23</v>
      </c>
      <c r="N132" s="213" t="s">
        <v>47</v>
      </c>
      <c r="O132" s="43"/>
      <c r="P132" s="214">
        <f>O132*H132</f>
        <v>0</v>
      </c>
      <c r="Q132" s="214">
        <v>0</v>
      </c>
      <c r="R132" s="214">
        <f>Q132*H132</f>
        <v>0</v>
      </c>
      <c r="S132" s="214">
        <v>0</v>
      </c>
      <c r="T132" s="215">
        <f>S132*H132</f>
        <v>0</v>
      </c>
      <c r="AR132" s="25" t="s">
        <v>95</v>
      </c>
      <c r="AT132" s="25" t="s">
        <v>140</v>
      </c>
      <c r="AU132" s="25" t="s">
        <v>85</v>
      </c>
      <c r="AY132" s="25" t="s">
        <v>138</v>
      </c>
      <c r="BE132" s="216">
        <f>IF(N132="základní",J132,0)</f>
        <v>0</v>
      </c>
      <c r="BF132" s="216">
        <f>IF(N132="snížená",J132,0)</f>
        <v>0</v>
      </c>
      <c r="BG132" s="216">
        <f>IF(N132="zákl. přenesená",J132,0)</f>
        <v>0</v>
      </c>
      <c r="BH132" s="216">
        <f>IF(N132="sníž. přenesená",J132,0)</f>
        <v>0</v>
      </c>
      <c r="BI132" s="216">
        <f>IF(N132="nulová",J132,0)</f>
        <v>0</v>
      </c>
      <c r="BJ132" s="25" t="s">
        <v>83</v>
      </c>
      <c r="BK132" s="216">
        <f>ROUND(I132*H132,2)</f>
        <v>0</v>
      </c>
      <c r="BL132" s="25" t="s">
        <v>95</v>
      </c>
      <c r="BM132" s="25" t="s">
        <v>1032</v>
      </c>
    </row>
    <row r="133" spans="2:65" s="1" customFormat="1" ht="81">
      <c r="B133" s="42"/>
      <c r="C133" s="64"/>
      <c r="D133" s="233" t="s">
        <v>146</v>
      </c>
      <c r="E133" s="64"/>
      <c r="F133" s="257" t="s">
        <v>274</v>
      </c>
      <c r="G133" s="64"/>
      <c r="H133" s="64"/>
      <c r="I133" s="173"/>
      <c r="J133" s="64"/>
      <c r="K133" s="64"/>
      <c r="L133" s="62"/>
      <c r="M133" s="219"/>
      <c r="N133" s="43"/>
      <c r="O133" s="43"/>
      <c r="P133" s="43"/>
      <c r="Q133" s="43"/>
      <c r="R133" s="43"/>
      <c r="S133" s="43"/>
      <c r="T133" s="79"/>
      <c r="AT133" s="25" t="s">
        <v>146</v>
      </c>
      <c r="AU133" s="25" t="s">
        <v>85</v>
      </c>
    </row>
    <row r="134" spans="2:65" s="1" customFormat="1" ht="31.5" customHeight="1">
      <c r="B134" s="42"/>
      <c r="C134" s="205" t="s">
        <v>160</v>
      </c>
      <c r="D134" s="205" t="s">
        <v>140</v>
      </c>
      <c r="E134" s="206" t="s">
        <v>276</v>
      </c>
      <c r="F134" s="207" t="s">
        <v>277</v>
      </c>
      <c r="G134" s="208" t="s">
        <v>195</v>
      </c>
      <c r="H134" s="209">
        <v>193.875</v>
      </c>
      <c r="I134" s="210"/>
      <c r="J134" s="211">
        <f>ROUND(I134*H134,2)</f>
        <v>0</v>
      </c>
      <c r="K134" s="207" t="s">
        <v>144</v>
      </c>
      <c r="L134" s="62"/>
      <c r="M134" s="212" t="s">
        <v>23</v>
      </c>
      <c r="N134" s="213" t="s">
        <v>47</v>
      </c>
      <c r="O134" s="43"/>
      <c r="P134" s="214">
        <f>O134*H134</f>
        <v>0</v>
      </c>
      <c r="Q134" s="214">
        <v>0</v>
      </c>
      <c r="R134" s="214">
        <f>Q134*H134</f>
        <v>0</v>
      </c>
      <c r="S134" s="214">
        <v>0</v>
      </c>
      <c r="T134" s="215">
        <f>S134*H134</f>
        <v>0</v>
      </c>
      <c r="AR134" s="25" t="s">
        <v>95</v>
      </c>
      <c r="AT134" s="25" t="s">
        <v>140</v>
      </c>
      <c r="AU134" s="25" t="s">
        <v>85</v>
      </c>
      <c r="AY134" s="25" t="s">
        <v>138</v>
      </c>
      <c r="BE134" s="216">
        <f>IF(N134="základní",J134,0)</f>
        <v>0</v>
      </c>
      <c r="BF134" s="216">
        <f>IF(N134="snížená",J134,0)</f>
        <v>0</v>
      </c>
      <c r="BG134" s="216">
        <f>IF(N134="zákl. přenesená",J134,0)</f>
        <v>0</v>
      </c>
      <c r="BH134" s="216">
        <f>IF(N134="sníž. přenesená",J134,0)</f>
        <v>0</v>
      </c>
      <c r="BI134" s="216">
        <f>IF(N134="nulová",J134,0)</f>
        <v>0</v>
      </c>
      <c r="BJ134" s="25" t="s">
        <v>83</v>
      </c>
      <c r="BK134" s="216">
        <f>ROUND(I134*H134,2)</f>
        <v>0</v>
      </c>
      <c r="BL134" s="25" t="s">
        <v>95</v>
      </c>
      <c r="BM134" s="25" t="s">
        <v>1033</v>
      </c>
    </row>
    <row r="135" spans="2:65" s="1" customFormat="1" ht="81">
      <c r="B135" s="42"/>
      <c r="C135" s="64"/>
      <c r="D135" s="217" t="s">
        <v>146</v>
      </c>
      <c r="E135" s="64"/>
      <c r="F135" s="218" t="s">
        <v>274</v>
      </c>
      <c r="G135" s="64"/>
      <c r="H135" s="64"/>
      <c r="I135" s="173"/>
      <c r="J135" s="64"/>
      <c r="K135" s="64"/>
      <c r="L135" s="62"/>
      <c r="M135" s="219"/>
      <c r="N135" s="43"/>
      <c r="O135" s="43"/>
      <c r="P135" s="43"/>
      <c r="Q135" s="43"/>
      <c r="R135" s="43"/>
      <c r="S135" s="43"/>
      <c r="T135" s="79"/>
      <c r="AT135" s="25" t="s">
        <v>146</v>
      </c>
      <c r="AU135" s="25" t="s">
        <v>85</v>
      </c>
    </row>
    <row r="136" spans="2:65" s="13" customFormat="1" ht="13.5">
      <c r="B136" s="231"/>
      <c r="C136" s="232"/>
      <c r="D136" s="233" t="s">
        <v>148</v>
      </c>
      <c r="E136" s="232"/>
      <c r="F136" s="235" t="s">
        <v>1034</v>
      </c>
      <c r="G136" s="232"/>
      <c r="H136" s="236">
        <v>193.875</v>
      </c>
      <c r="I136" s="237"/>
      <c r="J136" s="232"/>
      <c r="K136" s="232"/>
      <c r="L136" s="238"/>
      <c r="M136" s="239"/>
      <c r="N136" s="240"/>
      <c r="O136" s="240"/>
      <c r="P136" s="240"/>
      <c r="Q136" s="240"/>
      <c r="R136" s="240"/>
      <c r="S136" s="240"/>
      <c r="T136" s="241"/>
      <c r="AT136" s="242" t="s">
        <v>148</v>
      </c>
      <c r="AU136" s="242" t="s">
        <v>85</v>
      </c>
      <c r="AV136" s="13" t="s">
        <v>85</v>
      </c>
      <c r="AW136" s="13" t="s">
        <v>6</v>
      </c>
      <c r="AX136" s="13" t="s">
        <v>83</v>
      </c>
      <c r="AY136" s="242" t="s">
        <v>138</v>
      </c>
    </row>
    <row r="137" spans="2:65" s="1" customFormat="1" ht="22.5" customHeight="1">
      <c r="B137" s="42"/>
      <c r="C137" s="205" t="s">
        <v>499</v>
      </c>
      <c r="D137" s="205" t="s">
        <v>140</v>
      </c>
      <c r="E137" s="206" t="s">
        <v>1035</v>
      </c>
      <c r="F137" s="207" t="s">
        <v>1036</v>
      </c>
      <c r="G137" s="208" t="s">
        <v>195</v>
      </c>
      <c r="H137" s="209">
        <v>12.925000000000001</v>
      </c>
      <c r="I137" s="210"/>
      <c r="J137" s="211">
        <f>ROUND(I137*H137,2)</f>
        <v>0</v>
      </c>
      <c r="K137" s="207" t="s">
        <v>144</v>
      </c>
      <c r="L137" s="62"/>
      <c r="M137" s="212" t="s">
        <v>23</v>
      </c>
      <c r="N137" s="213" t="s">
        <v>47</v>
      </c>
      <c r="O137" s="43"/>
      <c r="P137" s="214">
        <f>O137*H137</f>
        <v>0</v>
      </c>
      <c r="Q137" s="214">
        <v>0</v>
      </c>
      <c r="R137" s="214">
        <f>Q137*H137</f>
        <v>0</v>
      </c>
      <c r="S137" s="214">
        <v>0</v>
      </c>
      <c r="T137" s="215">
        <f>S137*H137</f>
        <v>0</v>
      </c>
      <c r="AR137" s="25" t="s">
        <v>95</v>
      </c>
      <c r="AT137" s="25" t="s">
        <v>140</v>
      </c>
      <c r="AU137" s="25" t="s">
        <v>85</v>
      </c>
      <c r="AY137" s="25" t="s">
        <v>138</v>
      </c>
      <c r="BE137" s="216">
        <f>IF(N137="základní",J137,0)</f>
        <v>0</v>
      </c>
      <c r="BF137" s="216">
        <f>IF(N137="snížená",J137,0)</f>
        <v>0</v>
      </c>
      <c r="BG137" s="216">
        <f>IF(N137="zákl. přenesená",J137,0)</f>
        <v>0</v>
      </c>
      <c r="BH137" s="216">
        <f>IF(N137="sníž. přenesená",J137,0)</f>
        <v>0</v>
      </c>
      <c r="BI137" s="216">
        <f>IF(N137="nulová",J137,0)</f>
        <v>0</v>
      </c>
      <c r="BJ137" s="25" t="s">
        <v>83</v>
      </c>
      <c r="BK137" s="216">
        <f>ROUND(I137*H137,2)</f>
        <v>0</v>
      </c>
      <c r="BL137" s="25" t="s">
        <v>95</v>
      </c>
      <c r="BM137" s="25" t="s">
        <v>1037</v>
      </c>
    </row>
    <row r="138" spans="2:65" s="1" customFormat="1" ht="44.25" customHeight="1">
      <c r="B138" s="42"/>
      <c r="C138" s="205" t="s">
        <v>168</v>
      </c>
      <c r="D138" s="205" t="s">
        <v>140</v>
      </c>
      <c r="E138" s="206" t="s">
        <v>285</v>
      </c>
      <c r="F138" s="207" t="s">
        <v>286</v>
      </c>
      <c r="G138" s="208" t="s">
        <v>195</v>
      </c>
      <c r="H138" s="209">
        <v>13.532999999999999</v>
      </c>
      <c r="I138" s="210"/>
      <c r="J138" s="211">
        <f>ROUND(I138*H138,2)</f>
        <v>0</v>
      </c>
      <c r="K138" s="207" t="s">
        <v>144</v>
      </c>
      <c r="L138" s="62"/>
      <c r="M138" s="212" t="s">
        <v>23</v>
      </c>
      <c r="N138" s="213" t="s">
        <v>47</v>
      </c>
      <c r="O138" s="43"/>
      <c r="P138" s="214">
        <f>O138*H138</f>
        <v>0</v>
      </c>
      <c r="Q138" s="214">
        <v>0</v>
      </c>
      <c r="R138" s="214">
        <f>Q138*H138</f>
        <v>0</v>
      </c>
      <c r="S138" s="214">
        <v>0</v>
      </c>
      <c r="T138" s="215">
        <f>S138*H138</f>
        <v>0</v>
      </c>
      <c r="AR138" s="25" t="s">
        <v>95</v>
      </c>
      <c r="AT138" s="25" t="s">
        <v>140</v>
      </c>
      <c r="AU138" s="25" t="s">
        <v>85</v>
      </c>
      <c r="AY138" s="25" t="s">
        <v>138</v>
      </c>
      <c r="BE138" s="216">
        <f>IF(N138="základní",J138,0)</f>
        <v>0</v>
      </c>
      <c r="BF138" s="216">
        <f>IF(N138="snížená",J138,0)</f>
        <v>0</v>
      </c>
      <c r="BG138" s="216">
        <f>IF(N138="zákl. přenesená",J138,0)</f>
        <v>0</v>
      </c>
      <c r="BH138" s="216">
        <f>IF(N138="sníž. přenesená",J138,0)</f>
        <v>0</v>
      </c>
      <c r="BI138" s="216">
        <f>IF(N138="nulová",J138,0)</f>
        <v>0</v>
      </c>
      <c r="BJ138" s="25" t="s">
        <v>83</v>
      </c>
      <c r="BK138" s="216">
        <f>ROUND(I138*H138,2)</f>
        <v>0</v>
      </c>
      <c r="BL138" s="25" t="s">
        <v>95</v>
      </c>
      <c r="BM138" s="25" t="s">
        <v>1038</v>
      </c>
    </row>
    <row r="139" spans="2:65" s="1" customFormat="1" ht="81">
      <c r="B139" s="42"/>
      <c r="C139" s="64"/>
      <c r="D139" s="217" t="s">
        <v>146</v>
      </c>
      <c r="E139" s="64"/>
      <c r="F139" s="218" t="s">
        <v>288</v>
      </c>
      <c r="G139" s="64"/>
      <c r="H139" s="64"/>
      <c r="I139" s="173"/>
      <c r="J139" s="64"/>
      <c r="K139" s="64"/>
      <c r="L139" s="62"/>
      <c r="M139" s="219"/>
      <c r="N139" s="43"/>
      <c r="O139" s="43"/>
      <c r="P139" s="43"/>
      <c r="Q139" s="43"/>
      <c r="R139" s="43"/>
      <c r="S139" s="43"/>
      <c r="T139" s="79"/>
      <c r="AT139" s="25" t="s">
        <v>146</v>
      </c>
      <c r="AU139" s="25" t="s">
        <v>85</v>
      </c>
    </row>
    <row r="140" spans="2:65" s="11" customFormat="1" ht="37.35" customHeight="1">
      <c r="B140" s="188"/>
      <c r="C140" s="189"/>
      <c r="D140" s="190" t="s">
        <v>75</v>
      </c>
      <c r="E140" s="191" t="s">
        <v>289</v>
      </c>
      <c r="F140" s="191" t="s">
        <v>290</v>
      </c>
      <c r="G140" s="189"/>
      <c r="H140" s="189"/>
      <c r="I140" s="192"/>
      <c r="J140" s="193">
        <f>BK140</f>
        <v>0</v>
      </c>
      <c r="K140" s="189"/>
      <c r="L140" s="194"/>
      <c r="M140" s="195"/>
      <c r="N140" s="196"/>
      <c r="O140" s="196"/>
      <c r="P140" s="197">
        <f>P141+P152</f>
        <v>0</v>
      </c>
      <c r="Q140" s="196"/>
      <c r="R140" s="197">
        <f>R141+R152</f>
        <v>0.29295589</v>
      </c>
      <c r="S140" s="196"/>
      <c r="T140" s="198">
        <f>T141+T152</f>
        <v>0</v>
      </c>
      <c r="AR140" s="199" t="s">
        <v>85</v>
      </c>
      <c r="AT140" s="200" t="s">
        <v>75</v>
      </c>
      <c r="AU140" s="200" t="s">
        <v>76</v>
      </c>
      <c r="AY140" s="199" t="s">
        <v>138</v>
      </c>
      <c r="BK140" s="201">
        <f>BK141+BK152</f>
        <v>0</v>
      </c>
    </row>
    <row r="141" spans="2:65" s="11" customFormat="1" ht="19.899999999999999" customHeight="1">
      <c r="B141" s="188"/>
      <c r="C141" s="189"/>
      <c r="D141" s="202" t="s">
        <v>75</v>
      </c>
      <c r="E141" s="203" t="s">
        <v>883</v>
      </c>
      <c r="F141" s="203" t="s">
        <v>884</v>
      </c>
      <c r="G141" s="189"/>
      <c r="H141" s="189"/>
      <c r="I141" s="192"/>
      <c r="J141" s="204">
        <f>BK141</f>
        <v>0</v>
      </c>
      <c r="K141" s="189"/>
      <c r="L141" s="194"/>
      <c r="M141" s="195"/>
      <c r="N141" s="196"/>
      <c r="O141" s="196"/>
      <c r="P141" s="197">
        <f>SUM(P142:P151)</f>
        <v>0</v>
      </c>
      <c r="Q141" s="196"/>
      <c r="R141" s="197">
        <f>SUM(R142:R151)</f>
        <v>4.3907889999999998E-2</v>
      </c>
      <c r="S141" s="196"/>
      <c r="T141" s="198">
        <f>SUM(T142:T151)</f>
        <v>0</v>
      </c>
      <c r="AR141" s="199" t="s">
        <v>85</v>
      </c>
      <c r="AT141" s="200" t="s">
        <v>75</v>
      </c>
      <c r="AU141" s="200" t="s">
        <v>83</v>
      </c>
      <c r="AY141" s="199" t="s">
        <v>138</v>
      </c>
      <c r="BK141" s="201">
        <f>SUM(BK142:BK151)</f>
        <v>0</v>
      </c>
    </row>
    <row r="142" spans="2:65" s="1" customFormat="1" ht="22.5" customHeight="1">
      <c r="B142" s="42"/>
      <c r="C142" s="205" t="s">
        <v>265</v>
      </c>
      <c r="D142" s="205" t="s">
        <v>140</v>
      </c>
      <c r="E142" s="206" t="s">
        <v>1039</v>
      </c>
      <c r="F142" s="207" t="s">
        <v>1040</v>
      </c>
      <c r="G142" s="208" t="s">
        <v>155</v>
      </c>
      <c r="H142" s="209">
        <v>31.131</v>
      </c>
      <c r="I142" s="210"/>
      <c r="J142" s="211">
        <f>ROUND(I142*H142,2)</f>
        <v>0</v>
      </c>
      <c r="K142" s="207" t="s">
        <v>144</v>
      </c>
      <c r="L142" s="62"/>
      <c r="M142" s="212" t="s">
        <v>23</v>
      </c>
      <c r="N142" s="213" t="s">
        <v>47</v>
      </c>
      <c r="O142" s="43"/>
      <c r="P142" s="214">
        <f>O142*H142</f>
        <v>0</v>
      </c>
      <c r="Q142" s="214">
        <v>4.0000000000000002E-4</v>
      </c>
      <c r="R142" s="214">
        <f>Q142*H142</f>
        <v>1.2452400000000001E-2</v>
      </c>
      <c r="S142" s="214">
        <v>0</v>
      </c>
      <c r="T142" s="215">
        <f>S142*H142</f>
        <v>0</v>
      </c>
      <c r="AR142" s="25" t="s">
        <v>284</v>
      </c>
      <c r="AT142" s="25" t="s">
        <v>140</v>
      </c>
      <c r="AU142" s="25" t="s">
        <v>85</v>
      </c>
      <c r="AY142" s="25" t="s">
        <v>138</v>
      </c>
      <c r="BE142" s="216">
        <f>IF(N142="základní",J142,0)</f>
        <v>0</v>
      </c>
      <c r="BF142" s="216">
        <f>IF(N142="snížená",J142,0)</f>
        <v>0</v>
      </c>
      <c r="BG142" s="216">
        <f>IF(N142="zákl. přenesená",J142,0)</f>
        <v>0</v>
      </c>
      <c r="BH142" s="216">
        <f>IF(N142="sníž. přenesená",J142,0)</f>
        <v>0</v>
      </c>
      <c r="BI142" s="216">
        <f>IF(N142="nulová",J142,0)</f>
        <v>0</v>
      </c>
      <c r="BJ142" s="25" t="s">
        <v>83</v>
      </c>
      <c r="BK142" s="216">
        <f>ROUND(I142*H142,2)</f>
        <v>0</v>
      </c>
      <c r="BL142" s="25" t="s">
        <v>284</v>
      </c>
      <c r="BM142" s="25" t="s">
        <v>1041</v>
      </c>
    </row>
    <row r="143" spans="2:65" s="1" customFormat="1" ht="40.5">
      <c r="B143" s="42"/>
      <c r="C143" s="64"/>
      <c r="D143" s="233" t="s">
        <v>146</v>
      </c>
      <c r="E143" s="64"/>
      <c r="F143" s="257" t="s">
        <v>1042</v>
      </c>
      <c r="G143" s="64"/>
      <c r="H143" s="64"/>
      <c r="I143" s="173"/>
      <c r="J143" s="64"/>
      <c r="K143" s="64"/>
      <c r="L143" s="62"/>
      <c r="M143" s="219"/>
      <c r="N143" s="43"/>
      <c r="O143" s="43"/>
      <c r="P143" s="43"/>
      <c r="Q143" s="43"/>
      <c r="R143" s="43"/>
      <c r="S143" s="43"/>
      <c r="T143" s="79"/>
      <c r="AT143" s="25" t="s">
        <v>146</v>
      </c>
      <c r="AU143" s="25" t="s">
        <v>85</v>
      </c>
    </row>
    <row r="144" spans="2:65" s="1" customFormat="1" ht="31.5" customHeight="1">
      <c r="B144" s="42"/>
      <c r="C144" s="205" t="s">
        <v>275</v>
      </c>
      <c r="D144" s="205" t="s">
        <v>140</v>
      </c>
      <c r="E144" s="206" t="s">
        <v>1043</v>
      </c>
      <c r="F144" s="207" t="s">
        <v>1044</v>
      </c>
      <c r="G144" s="208" t="s">
        <v>155</v>
      </c>
      <c r="H144" s="209">
        <v>31.131</v>
      </c>
      <c r="I144" s="210"/>
      <c r="J144" s="211">
        <f>ROUND(I144*H144,2)</f>
        <v>0</v>
      </c>
      <c r="K144" s="207" t="s">
        <v>144</v>
      </c>
      <c r="L144" s="62"/>
      <c r="M144" s="212" t="s">
        <v>23</v>
      </c>
      <c r="N144" s="213" t="s">
        <v>47</v>
      </c>
      <c r="O144" s="43"/>
      <c r="P144" s="214">
        <f>O144*H144</f>
        <v>0</v>
      </c>
      <c r="Q144" s="214">
        <v>7.9000000000000001E-4</v>
      </c>
      <c r="R144" s="214">
        <f>Q144*H144</f>
        <v>2.4593489999999999E-2</v>
      </c>
      <c r="S144" s="214">
        <v>0</v>
      </c>
      <c r="T144" s="215">
        <f>S144*H144</f>
        <v>0</v>
      </c>
      <c r="AR144" s="25" t="s">
        <v>284</v>
      </c>
      <c r="AT144" s="25" t="s">
        <v>140</v>
      </c>
      <c r="AU144" s="25" t="s">
        <v>85</v>
      </c>
      <c r="AY144" s="25" t="s">
        <v>138</v>
      </c>
      <c r="BE144" s="216">
        <f>IF(N144="základní",J144,0)</f>
        <v>0</v>
      </c>
      <c r="BF144" s="216">
        <f>IF(N144="snížená",J144,0)</f>
        <v>0</v>
      </c>
      <c r="BG144" s="216">
        <f>IF(N144="zákl. přenesená",J144,0)</f>
        <v>0</v>
      </c>
      <c r="BH144" s="216">
        <f>IF(N144="sníž. přenesená",J144,0)</f>
        <v>0</v>
      </c>
      <c r="BI144" s="216">
        <f>IF(N144="nulová",J144,0)</f>
        <v>0</v>
      </c>
      <c r="BJ144" s="25" t="s">
        <v>83</v>
      </c>
      <c r="BK144" s="216">
        <f>ROUND(I144*H144,2)</f>
        <v>0</v>
      </c>
      <c r="BL144" s="25" t="s">
        <v>284</v>
      </c>
      <c r="BM144" s="25" t="s">
        <v>1045</v>
      </c>
    </row>
    <row r="145" spans="2:65" s="1" customFormat="1" ht="54">
      <c r="B145" s="42"/>
      <c r="C145" s="64"/>
      <c r="D145" s="233" t="s">
        <v>146</v>
      </c>
      <c r="E145" s="64"/>
      <c r="F145" s="257" t="s">
        <v>1046</v>
      </c>
      <c r="G145" s="64"/>
      <c r="H145" s="64"/>
      <c r="I145" s="173"/>
      <c r="J145" s="64"/>
      <c r="K145" s="64"/>
      <c r="L145" s="62"/>
      <c r="M145" s="219"/>
      <c r="N145" s="43"/>
      <c r="O145" s="43"/>
      <c r="P145" s="43"/>
      <c r="Q145" s="43"/>
      <c r="R145" s="43"/>
      <c r="S145" s="43"/>
      <c r="T145" s="79"/>
      <c r="AT145" s="25" t="s">
        <v>146</v>
      </c>
      <c r="AU145" s="25" t="s">
        <v>85</v>
      </c>
    </row>
    <row r="146" spans="2:65" s="1" customFormat="1" ht="22.5" customHeight="1">
      <c r="B146" s="42"/>
      <c r="C146" s="205" t="s">
        <v>10</v>
      </c>
      <c r="D146" s="205" t="s">
        <v>140</v>
      </c>
      <c r="E146" s="206" t="s">
        <v>1047</v>
      </c>
      <c r="F146" s="207" t="s">
        <v>1048</v>
      </c>
      <c r="G146" s="208" t="s">
        <v>220</v>
      </c>
      <c r="H146" s="209">
        <v>34.31</v>
      </c>
      <c r="I146" s="210"/>
      <c r="J146" s="211">
        <f>ROUND(I146*H146,2)</f>
        <v>0</v>
      </c>
      <c r="K146" s="207" t="s">
        <v>144</v>
      </c>
      <c r="L146" s="62"/>
      <c r="M146" s="212" t="s">
        <v>23</v>
      </c>
      <c r="N146" s="213" t="s">
        <v>47</v>
      </c>
      <c r="O146" s="43"/>
      <c r="P146" s="214">
        <f>O146*H146</f>
        <v>0</v>
      </c>
      <c r="Q146" s="214">
        <v>2.0000000000000001E-4</v>
      </c>
      <c r="R146" s="214">
        <f>Q146*H146</f>
        <v>6.8620000000000009E-3</v>
      </c>
      <c r="S146" s="214">
        <v>0</v>
      </c>
      <c r="T146" s="215">
        <f>S146*H146</f>
        <v>0</v>
      </c>
      <c r="AR146" s="25" t="s">
        <v>284</v>
      </c>
      <c r="AT146" s="25" t="s">
        <v>140</v>
      </c>
      <c r="AU146" s="25" t="s">
        <v>85</v>
      </c>
      <c r="AY146" s="25" t="s">
        <v>138</v>
      </c>
      <c r="BE146" s="216">
        <f>IF(N146="základní",J146,0)</f>
        <v>0</v>
      </c>
      <c r="BF146" s="216">
        <f>IF(N146="snížená",J146,0)</f>
        <v>0</v>
      </c>
      <c r="BG146" s="216">
        <f>IF(N146="zákl. přenesená",J146,0)</f>
        <v>0</v>
      </c>
      <c r="BH146" s="216">
        <f>IF(N146="sníž. přenesená",J146,0)</f>
        <v>0</v>
      </c>
      <c r="BI146" s="216">
        <f>IF(N146="nulová",J146,0)</f>
        <v>0</v>
      </c>
      <c r="BJ146" s="25" t="s">
        <v>83</v>
      </c>
      <c r="BK146" s="216">
        <f>ROUND(I146*H146,2)</f>
        <v>0</v>
      </c>
      <c r="BL146" s="25" t="s">
        <v>284</v>
      </c>
      <c r="BM146" s="25" t="s">
        <v>1049</v>
      </c>
    </row>
    <row r="147" spans="2:65" s="1" customFormat="1" ht="54">
      <c r="B147" s="42"/>
      <c r="C147" s="64"/>
      <c r="D147" s="217" t="s">
        <v>146</v>
      </c>
      <c r="E147" s="64"/>
      <c r="F147" s="218" t="s">
        <v>1046</v>
      </c>
      <c r="G147" s="64"/>
      <c r="H147" s="64"/>
      <c r="I147" s="173"/>
      <c r="J147" s="64"/>
      <c r="K147" s="64"/>
      <c r="L147" s="62"/>
      <c r="M147" s="219"/>
      <c r="N147" s="43"/>
      <c r="O147" s="43"/>
      <c r="P147" s="43"/>
      <c r="Q147" s="43"/>
      <c r="R147" s="43"/>
      <c r="S147" s="43"/>
      <c r="T147" s="79"/>
      <c r="AT147" s="25" t="s">
        <v>146</v>
      </c>
      <c r="AU147" s="25" t="s">
        <v>85</v>
      </c>
    </row>
    <row r="148" spans="2:65" s="12" customFormat="1" ht="13.5">
      <c r="B148" s="220"/>
      <c r="C148" s="221"/>
      <c r="D148" s="217" t="s">
        <v>148</v>
      </c>
      <c r="E148" s="222" t="s">
        <v>23</v>
      </c>
      <c r="F148" s="223" t="s">
        <v>1050</v>
      </c>
      <c r="G148" s="221"/>
      <c r="H148" s="224" t="s">
        <v>23</v>
      </c>
      <c r="I148" s="225"/>
      <c r="J148" s="221"/>
      <c r="K148" s="221"/>
      <c r="L148" s="226"/>
      <c r="M148" s="227"/>
      <c r="N148" s="228"/>
      <c r="O148" s="228"/>
      <c r="P148" s="228"/>
      <c r="Q148" s="228"/>
      <c r="R148" s="228"/>
      <c r="S148" s="228"/>
      <c r="T148" s="229"/>
      <c r="AT148" s="230" t="s">
        <v>148</v>
      </c>
      <c r="AU148" s="230" t="s">
        <v>85</v>
      </c>
      <c r="AV148" s="12" t="s">
        <v>83</v>
      </c>
      <c r="AW148" s="12" t="s">
        <v>40</v>
      </c>
      <c r="AX148" s="12" t="s">
        <v>76</v>
      </c>
      <c r="AY148" s="230" t="s">
        <v>138</v>
      </c>
    </row>
    <row r="149" spans="2:65" s="13" customFormat="1" ht="13.5">
      <c r="B149" s="231"/>
      <c r="C149" s="232"/>
      <c r="D149" s="233" t="s">
        <v>148</v>
      </c>
      <c r="E149" s="234" t="s">
        <v>23</v>
      </c>
      <c r="F149" s="235" t="s">
        <v>1051</v>
      </c>
      <c r="G149" s="232"/>
      <c r="H149" s="236">
        <v>34.31</v>
      </c>
      <c r="I149" s="237"/>
      <c r="J149" s="232"/>
      <c r="K149" s="232"/>
      <c r="L149" s="238"/>
      <c r="M149" s="239"/>
      <c r="N149" s="240"/>
      <c r="O149" s="240"/>
      <c r="P149" s="240"/>
      <c r="Q149" s="240"/>
      <c r="R149" s="240"/>
      <c r="S149" s="240"/>
      <c r="T149" s="241"/>
      <c r="AT149" s="242" t="s">
        <v>148</v>
      </c>
      <c r="AU149" s="242" t="s">
        <v>85</v>
      </c>
      <c r="AV149" s="13" t="s">
        <v>85</v>
      </c>
      <c r="AW149" s="13" t="s">
        <v>40</v>
      </c>
      <c r="AX149" s="13" t="s">
        <v>83</v>
      </c>
      <c r="AY149" s="242" t="s">
        <v>138</v>
      </c>
    </row>
    <row r="150" spans="2:65" s="1" customFormat="1" ht="44.25" customHeight="1">
      <c r="B150" s="42"/>
      <c r="C150" s="205" t="s">
        <v>284</v>
      </c>
      <c r="D150" s="205" t="s">
        <v>140</v>
      </c>
      <c r="E150" s="206" t="s">
        <v>929</v>
      </c>
      <c r="F150" s="207" t="s">
        <v>930</v>
      </c>
      <c r="G150" s="208" t="s">
        <v>195</v>
      </c>
      <c r="H150" s="209">
        <v>0.28999999999999998</v>
      </c>
      <c r="I150" s="210"/>
      <c r="J150" s="211">
        <f>ROUND(I150*H150,2)</f>
        <v>0</v>
      </c>
      <c r="K150" s="207" t="s">
        <v>144</v>
      </c>
      <c r="L150" s="62"/>
      <c r="M150" s="212" t="s">
        <v>23</v>
      </c>
      <c r="N150" s="213" t="s">
        <v>47</v>
      </c>
      <c r="O150" s="43"/>
      <c r="P150" s="214">
        <f>O150*H150</f>
        <v>0</v>
      </c>
      <c r="Q150" s="214">
        <v>0</v>
      </c>
      <c r="R150" s="214">
        <f>Q150*H150</f>
        <v>0</v>
      </c>
      <c r="S150" s="214">
        <v>0</v>
      </c>
      <c r="T150" s="215">
        <f>S150*H150</f>
        <v>0</v>
      </c>
      <c r="AR150" s="25" t="s">
        <v>284</v>
      </c>
      <c r="AT150" s="25" t="s">
        <v>140</v>
      </c>
      <c r="AU150" s="25" t="s">
        <v>85</v>
      </c>
      <c r="AY150" s="25" t="s">
        <v>138</v>
      </c>
      <c r="BE150" s="216">
        <f>IF(N150="základní",J150,0)</f>
        <v>0</v>
      </c>
      <c r="BF150" s="216">
        <f>IF(N150="snížená",J150,0)</f>
        <v>0</v>
      </c>
      <c r="BG150" s="216">
        <f>IF(N150="zákl. přenesená",J150,0)</f>
        <v>0</v>
      </c>
      <c r="BH150" s="216">
        <f>IF(N150="sníž. přenesená",J150,0)</f>
        <v>0</v>
      </c>
      <c r="BI150" s="216">
        <f>IF(N150="nulová",J150,0)</f>
        <v>0</v>
      </c>
      <c r="BJ150" s="25" t="s">
        <v>83</v>
      </c>
      <c r="BK150" s="216">
        <f>ROUND(I150*H150,2)</f>
        <v>0</v>
      </c>
      <c r="BL150" s="25" t="s">
        <v>284</v>
      </c>
      <c r="BM150" s="25" t="s">
        <v>1052</v>
      </c>
    </row>
    <row r="151" spans="2:65" s="1" customFormat="1" ht="121.5">
      <c r="B151" s="42"/>
      <c r="C151" s="64"/>
      <c r="D151" s="217" t="s">
        <v>146</v>
      </c>
      <c r="E151" s="64"/>
      <c r="F151" s="218" t="s">
        <v>932</v>
      </c>
      <c r="G151" s="64"/>
      <c r="H151" s="64"/>
      <c r="I151" s="173"/>
      <c r="J151" s="64"/>
      <c r="K151" s="64"/>
      <c r="L151" s="62"/>
      <c r="M151" s="219"/>
      <c r="N151" s="43"/>
      <c r="O151" s="43"/>
      <c r="P151" s="43"/>
      <c r="Q151" s="43"/>
      <c r="R151" s="43"/>
      <c r="S151" s="43"/>
      <c r="T151" s="79"/>
      <c r="AT151" s="25" t="s">
        <v>146</v>
      </c>
      <c r="AU151" s="25" t="s">
        <v>85</v>
      </c>
    </row>
    <row r="152" spans="2:65" s="11" customFormat="1" ht="29.85" customHeight="1">
      <c r="B152" s="188"/>
      <c r="C152" s="189"/>
      <c r="D152" s="202" t="s">
        <v>75</v>
      </c>
      <c r="E152" s="203" t="s">
        <v>1053</v>
      </c>
      <c r="F152" s="203" t="s">
        <v>1054</v>
      </c>
      <c r="G152" s="189"/>
      <c r="H152" s="189"/>
      <c r="I152" s="192"/>
      <c r="J152" s="204">
        <f>BK152</f>
        <v>0</v>
      </c>
      <c r="K152" s="189"/>
      <c r="L152" s="194"/>
      <c r="M152" s="195"/>
      <c r="N152" s="196"/>
      <c r="O152" s="196"/>
      <c r="P152" s="197">
        <f>SUM(P153:P159)</f>
        <v>0</v>
      </c>
      <c r="Q152" s="196"/>
      <c r="R152" s="197">
        <f>SUM(R153:R159)</f>
        <v>0.24904800000000002</v>
      </c>
      <c r="S152" s="196"/>
      <c r="T152" s="198">
        <f>SUM(T153:T159)</f>
        <v>0</v>
      </c>
      <c r="AR152" s="199" t="s">
        <v>85</v>
      </c>
      <c r="AT152" s="200" t="s">
        <v>75</v>
      </c>
      <c r="AU152" s="200" t="s">
        <v>83</v>
      </c>
      <c r="AY152" s="199" t="s">
        <v>138</v>
      </c>
      <c r="BK152" s="201">
        <f>SUM(BK153:BK159)</f>
        <v>0</v>
      </c>
    </row>
    <row r="153" spans="2:65" s="1" customFormat="1" ht="31.5" customHeight="1">
      <c r="B153" s="42"/>
      <c r="C153" s="205" t="s">
        <v>293</v>
      </c>
      <c r="D153" s="205" t="s">
        <v>140</v>
      </c>
      <c r="E153" s="206" t="s">
        <v>1055</v>
      </c>
      <c r="F153" s="207" t="s">
        <v>1056</v>
      </c>
      <c r="G153" s="208" t="s">
        <v>155</v>
      </c>
      <c r="H153" s="209">
        <v>41.508000000000003</v>
      </c>
      <c r="I153" s="210"/>
      <c r="J153" s="211">
        <f>ROUND(I153*H153,2)</f>
        <v>0</v>
      </c>
      <c r="K153" s="207" t="s">
        <v>144</v>
      </c>
      <c r="L153" s="62"/>
      <c r="M153" s="212" t="s">
        <v>23</v>
      </c>
      <c r="N153" s="213" t="s">
        <v>47</v>
      </c>
      <c r="O153" s="43"/>
      <c r="P153" s="214">
        <f>O153*H153</f>
        <v>0</v>
      </c>
      <c r="Q153" s="214">
        <v>6.0000000000000001E-3</v>
      </c>
      <c r="R153" s="214">
        <f>Q153*H153</f>
        <v>0.24904800000000002</v>
      </c>
      <c r="S153" s="214">
        <v>0</v>
      </c>
      <c r="T153" s="215">
        <f>S153*H153</f>
        <v>0</v>
      </c>
      <c r="AR153" s="25" t="s">
        <v>284</v>
      </c>
      <c r="AT153" s="25" t="s">
        <v>140</v>
      </c>
      <c r="AU153" s="25" t="s">
        <v>85</v>
      </c>
      <c r="AY153" s="25" t="s">
        <v>138</v>
      </c>
      <c r="BE153" s="216">
        <f>IF(N153="základní",J153,0)</f>
        <v>0</v>
      </c>
      <c r="BF153" s="216">
        <f>IF(N153="snížená",J153,0)</f>
        <v>0</v>
      </c>
      <c r="BG153" s="216">
        <f>IF(N153="zákl. přenesená",J153,0)</f>
        <v>0</v>
      </c>
      <c r="BH153" s="216">
        <f>IF(N153="sníž. přenesená",J153,0)</f>
        <v>0</v>
      </c>
      <c r="BI153" s="216">
        <f>IF(N153="nulová",J153,0)</f>
        <v>0</v>
      </c>
      <c r="BJ153" s="25" t="s">
        <v>83</v>
      </c>
      <c r="BK153" s="216">
        <f>ROUND(I153*H153,2)</f>
        <v>0</v>
      </c>
      <c r="BL153" s="25" t="s">
        <v>284</v>
      </c>
      <c r="BM153" s="25" t="s">
        <v>1057</v>
      </c>
    </row>
    <row r="154" spans="2:65" s="1" customFormat="1" ht="81">
      <c r="B154" s="42"/>
      <c r="C154" s="64"/>
      <c r="D154" s="217" t="s">
        <v>146</v>
      </c>
      <c r="E154" s="64"/>
      <c r="F154" s="218" t="s">
        <v>1058</v>
      </c>
      <c r="G154" s="64"/>
      <c r="H154" s="64"/>
      <c r="I154" s="173"/>
      <c r="J154" s="64"/>
      <c r="K154" s="64"/>
      <c r="L154" s="62"/>
      <c r="M154" s="219"/>
      <c r="N154" s="43"/>
      <c r="O154" s="43"/>
      <c r="P154" s="43"/>
      <c r="Q154" s="43"/>
      <c r="R154" s="43"/>
      <c r="S154" s="43"/>
      <c r="T154" s="79"/>
      <c r="AT154" s="25" t="s">
        <v>146</v>
      </c>
      <c r="AU154" s="25" t="s">
        <v>85</v>
      </c>
    </row>
    <row r="155" spans="2:65" s="12" customFormat="1" ht="27">
      <c r="B155" s="220"/>
      <c r="C155" s="221"/>
      <c r="D155" s="217" t="s">
        <v>148</v>
      </c>
      <c r="E155" s="222" t="s">
        <v>23</v>
      </c>
      <c r="F155" s="223" t="s">
        <v>1059</v>
      </c>
      <c r="G155" s="221"/>
      <c r="H155" s="224" t="s">
        <v>23</v>
      </c>
      <c r="I155" s="225"/>
      <c r="J155" s="221"/>
      <c r="K155" s="221"/>
      <c r="L155" s="226"/>
      <c r="M155" s="227"/>
      <c r="N155" s="228"/>
      <c r="O155" s="228"/>
      <c r="P155" s="228"/>
      <c r="Q155" s="228"/>
      <c r="R155" s="228"/>
      <c r="S155" s="228"/>
      <c r="T155" s="229"/>
      <c r="AT155" s="230" t="s">
        <v>148</v>
      </c>
      <c r="AU155" s="230" t="s">
        <v>85</v>
      </c>
      <c r="AV155" s="12" t="s">
        <v>83</v>
      </c>
      <c r="AW155" s="12" t="s">
        <v>40</v>
      </c>
      <c r="AX155" s="12" t="s">
        <v>76</v>
      </c>
      <c r="AY155" s="230" t="s">
        <v>138</v>
      </c>
    </row>
    <row r="156" spans="2:65" s="13" customFormat="1" ht="13.5">
      <c r="B156" s="231"/>
      <c r="C156" s="232"/>
      <c r="D156" s="217" t="s">
        <v>148</v>
      </c>
      <c r="E156" s="243" t="s">
        <v>23</v>
      </c>
      <c r="F156" s="244" t="s">
        <v>1011</v>
      </c>
      <c r="G156" s="232"/>
      <c r="H156" s="245">
        <v>41.508000000000003</v>
      </c>
      <c r="I156" s="237"/>
      <c r="J156" s="232"/>
      <c r="K156" s="232"/>
      <c r="L156" s="238"/>
      <c r="M156" s="239"/>
      <c r="N156" s="240"/>
      <c r="O156" s="240"/>
      <c r="P156" s="240"/>
      <c r="Q156" s="240"/>
      <c r="R156" s="240"/>
      <c r="S156" s="240"/>
      <c r="T156" s="241"/>
      <c r="AT156" s="242" t="s">
        <v>148</v>
      </c>
      <c r="AU156" s="242" t="s">
        <v>85</v>
      </c>
      <c r="AV156" s="13" t="s">
        <v>85</v>
      </c>
      <c r="AW156" s="13" t="s">
        <v>40</v>
      </c>
      <c r="AX156" s="13" t="s">
        <v>76</v>
      </c>
      <c r="AY156" s="242" t="s">
        <v>138</v>
      </c>
    </row>
    <row r="157" spans="2:65" s="14" customFormat="1" ht="13.5">
      <c r="B157" s="246"/>
      <c r="C157" s="247"/>
      <c r="D157" s="233" t="s">
        <v>148</v>
      </c>
      <c r="E157" s="248" t="s">
        <v>23</v>
      </c>
      <c r="F157" s="249" t="s">
        <v>159</v>
      </c>
      <c r="G157" s="247"/>
      <c r="H157" s="250">
        <v>41.508000000000003</v>
      </c>
      <c r="I157" s="251"/>
      <c r="J157" s="247"/>
      <c r="K157" s="247"/>
      <c r="L157" s="252"/>
      <c r="M157" s="253"/>
      <c r="N157" s="254"/>
      <c r="O157" s="254"/>
      <c r="P157" s="254"/>
      <c r="Q157" s="254"/>
      <c r="R157" s="254"/>
      <c r="S157" s="254"/>
      <c r="T157" s="255"/>
      <c r="AT157" s="256" t="s">
        <v>148</v>
      </c>
      <c r="AU157" s="256" t="s">
        <v>85</v>
      </c>
      <c r="AV157" s="14" t="s">
        <v>95</v>
      </c>
      <c r="AW157" s="14" t="s">
        <v>40</v>
      </c>
      <c r="AX157" s="14" t="s">
        <v>83</v>
      </c>
      <c r="AY157" s="256" t="s">
        <v>138</v>
      </c>
    </row>
    <row r="158" spans="2:65" s="1" customFormat="1" ht="31.5" customHeight="1">
      <c r="B158" s="42"/>
      <c r="C158" s="205" t="s">
        <v>260</v>
      </c>
      <c r="D158" s="205" t="s">
        <v>140</v>
      </c>
      <c r="E158" s="206" t="s">
        <v>1060</v>
      </c>
      <c r="F158" s="207" t="s">
        <v>1061</v>
      </c>
      <c r="G158" s="208" t="s">
        <v>195</v>
      </c>
      <c r="H158" s="209">
        <v>0.38500000000000001</v>
      </c>
      <c r="I158" s="210"/>
      <c r="J158" s="211">
        <f>ROUND(I158*H158,2)</f>
        <v>0</v>
      </c>
      <c r="K158" s="207" t="s">
        <v>144</v>
      </c>
      <c r="L158" s="62"/>
      <c r="M158" s="212" t="s">
        <v>23</v>
      </c>
      <c r="N158" s="213" t="s">
        <v>47</v>
      </c>
      <c r="O158" s="43"/>
      <c r="P158" s="214">
        <f>O158*H158</f>
        <v>0</v>
      </c>
      <c r="Q158" s="214">
        <v>0</v>
      </c>
      <c r="R158" s="214">
        <f>Q158*H158</f>
        <v>0</v>
      </c>
      <c r="S158" s="214">
        <v>0</v>
      </c>
      <c r="T158" s="215">
        <f>S158*H158</f>
        <v>0</v>
      </c>
      <c r="AR158" s="25" t="s">
        <v>284</v>
      </c>
      <c r="AT158" s="25" t="s">
        <v>140</v>
      </c>
      <c r="AU158" s="25" t="s">
        <v>85</v>
      </c>
      <c r="AY158" s="25" t="s">
        <v>138</v>
      </c>
      <c r="BE158" s="216">
        <f>IF(N158="základní",J158,0)</f>
        <v>0</v>
      </c>
      <c r="BF158" s="216">
        <f>IF(N158="snížená",J158,0)</f>
        <v>0</v>
      </c>
      <c r="BG158" s="216">
        <f>IF(N158="zákl. přenesená",J158,0)</f>
        <v>0</v>
      </c>
      <c r="BH158" s="216">
        <f>IF(N158="sníž. přenesená",J158,0)</f>
        <v>0</v>
      </c>
      <c r="BI158" s="216">
        <f>IF(N158="nulová",J158,0)</f>
        <v>0</v>
      </c>
      <c r="BJ158" s="25" t="s">
        <v>83</v>
      </c>
      <c r="BK158" s="216">
        <f>ROUND(I158*H158,2)</f>
        <v>0</v>
      </c>
      <c r="BL158" s="25" t="s">
        <v>284</v>
      </c>
      <c r="BM158" s="25" t="s">
        <v>1062</v>
      </c>
    </row>
    <row r="159" spans="2:65" s="1" customFormat="1" ht="121.5">
      <c r="B159" s="42"/>
      <c r="C159" s="64"/>
      <c r="D159" s="217" t="s">
        <v>146</v>
      </c>
      <c r="E159" s="64"/>
      <c r="F159" s="218" t="s">
        <v>1063</v>
      </c>
      <c r="G159" s="64"/>
      <c r="H159" s="64"/>
      <c r="I159" s="173"/>
      <c r="J159" s="64"/>
      <c r="K159" s="64"/>
      <c r="L159" s="62"/>
      <c r="M159" s="289"/>
      <c r="N159" s="290"/>
      <c r="O159" s="290"/>
      <c r="P159" s="290"/>
      <c r="Q159" s="290"/>
      <c r="R159" s="290"/>
      <c r="S159" s="290"/>
      <c r="T159" s="291"/>
      <c r="AT159" s="25" t="s">
        <v>146</v>
      </c>
      <c r="AU159" s="25" t="s">
        <v>85</v>
      </c>
    </row>
    <row r="160" spans="2:65" s="1" customFormat="1" ht="6.95" customHeight="1">
      <c r="B160" s="57"/>
      <c r="C160" s="58"/>
      <c r="D160" s="58"/>
      <c r="E160" s="58"/>
      <c r="F160" s="58"/>
      <c r="G160" s="58"/>
      <c r="H160" s="58"/>
      <c r="I160" s="149"/>
      <c r="J160" s="58"/>
      <c r="K160" s="58"/>
      <c r="L160" s="62"/>
    </row>
  </sheetData>
  <sheetProtection algorithmName="SHA-512" hashValue="2jWr/BENSUuaSt02ncGxS7yTNX3NMTmErFvBPX0fKDOC1NegrEDncwAfV93hNR/De/itUt8rCF6ZxFHpmjyVYA==" saltValue="OLPrSIILi2Akf6sWyln4RQ==" spinCount="100000" sheet="1" objects="1" scenarios="1" formatCells="0" formatColumns="0" formatRows="0" sort="0" autoFilter="0"/>
  <autoFilter ref="C89:K159"/>
  <mergeCells count="12">
    <mergeCell ref="G1:H1"/>
    <mergeCell ref="L2:V2"/>
    <mergeCell ref="E49:H49"/>
    <mergeCell ref="E51:H51"/>
    <mergeCell ref="E78:H78"/>
    <mergeCell ref="E80:H80"/>
    <mergeCell ref="E82:H82"/>
    <mergeCell ref="E7:H7"/>
    <mergeCell ref="E9:H9"/>
    <mergeCell ref="E11:H11"/>
    <mergeCell ref="E26:H26"/>
    <mergeCell ref="E47:H47"/>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2"/>
      <c r="B1" s="122"/>
      <c r="C1" s="122"/>
      <c r="D1" s="123" t="s">
        <v>1</v>
      </c>
      <c r="E1" s="122"/>
      <c r="F1" s="124" t="s">
        <v>101</v>
      </c>
      <c r="G1" s="421" t="s">
        <v>102</v>
      </c>
      <c r="H1" s="421"/>
      <c r="I1" s="125"/>
      <c r="J1" s="124" t="s">
        <v>103</v>
      </c>
      <c r="K1" s="123" t="s">
        <v>104</v>
      </c>
      <c r="L1" s="124" t="s">
        <v>105</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50000000000003" customHeight="1">
      <c r="L2" s="413"/>
      <c r="M2" s="413"/>
      <c r="N2" s="413"/>
      <c r="O2" s="413"/>
      <c r="P2" s="413"/>
      <c r="Q2" s="413"/>
      <c r="R2" s="413"/>
      <c r="S2" s="413"/>
      <c r="T2" s="413"/>
      <c r="U2" s="413"/>
      <c r="V2" s="413"/>
      <c r="AT2" s="25" t="s">
        <v>100</v>
      </c>
    </row>
    <row r="3" spans="1:70" ht="6.95" customHeight="1">
      <c r="B3" s="26"/>
      <c r="C3" s="27"/>
      <c r="D3" s="27"/>
      <c r="E3" s="27"/>
      <c r="F3" s="27"/>
      <c r="G3" s="27"/>
      <c r="H3" s="27"/>
      <c r="I3" s="126"/>
      <c r="J3" s="27"/>
      <c r="K3" s="28"/>
      <c r="AT3" s="25" t="s">
        <v>85</v>
      </c>
    </row>
    <row r="4" spans="1:70" ht="36.950000000000003" customHeight="1">
      <c r="B4" s="29"/>
      <c r="C4" s="30"/>
      <c r="D4" s="31" t="s">
        <v>106</v>
      </c>
      <c r="E4" s="30"/>
      <c r="F4" s="30"/>
      <c r="G4" s="30"/>
      <c r="H4" s="30"/>
      <c r="I4" s="127"/>
      <c r="J4" s="30"/>
      <c r="K4" s="32"/>
      <c r="M4" s="33" t="s">
        <v>12</v>
      </c>
      <c r="AT4" s="25" t="s">
        <v>6</v>
      </c>
    </row>
    <row r="5" spans="1:70" ht="6.95" customHeight="1">
      <c r="B5" s="29"/>
      <c r="C5" s="30"/>
      <c r="D5" s="30"/>
      <c r="E5" s="30"/>
      <c r="F5" s="30"/>
      <c r="G5" s="30"/>
      <c r="H5" s="30"/>
      <c r="I5" s="127"/>
      <c r="J5" s="30"/>
      <c r="K5" s="32"/>
    </row>
    <row r="6" spans="1:70">
      <c r="B6" s="29"/>
      <c r="C6" s="30"/>
      <c r="D6" s="38" t="s">
        <v>18</v>
      </c>
      <c r="E6" s="30"/>
      <c r="F6" s="30"/>
      <c r="G6" s="30"/>
      <c r="H6" s="30"/>
      <c r="I6" s="127"/>
      <c r="J6" s="30"/>
      <c r="K6" s="32"/>
    </row>
    <row r="7" spans="1:70" ht="22.5" customHeight="1">
      <c r="B7" s="29"/>
      <c r="C7" s="30"/>
      <c r="D7" s="30"/>
      <c r="E7" s="414" t="str">
        <f>'Rekapitulace stavby'!K6</f>
        <v>Oprava opěrné zídky v areálu DDM</v>
      </c>
      <c r="F7" s="415"/>
      <c r="G7" s="415"/>
      <c r="H7" s="415"/>
      <c r="I7" s="127"/>
      <c r="J7" s="30"/>
      <c r="K7" s="32"/>
    </row>
    <row r="8" spans="1:70" s="1" customFormat="1">
      <c r="B8" s="42"/>
      <c r="C8" s="43"/>
      <c r="D8" s="38" t="s">
        <v>107</v>
      </c>
      <c r="E8" s="43"/>
      <c r="F8" s="43"/>
      <c r="G8" s="43"/>
      <c r="H8" s="43"/>
      <c r="I8" s="128"/>
      <c r="J8" s="43"/>
      <c r="K8" s="46"/>
    </row>
    <row r="9" spans="1:70" s="1" customFormat="1" ht="36.950000000000003" customHeight="1">
      <c r="B9" s="42"/>
      <c r="C9" s="43"/>
      <c r="D9" s="43"/>
      <c r="E9" s="417" t="s">
        <v>1064</v>
      </c>
      <c r="F9" s="416"/>
      <c r="G9" s="416"/>
      <c r="H9" s="416"/>
      <c r="I9" s="128"/>
      <c r="J9" s="43"/>
      <c r="K9" s="46"/>
    </row>
    <row r="10" spans="1:70" s="1" customFormat="1" ht="13.5">
      <c r="B10" s="42"/>
      <c r="C10" s="43"/>
      <c r="D10" s="43"/>
      <c r="E10" s="43"/>
      <c r="F10" s="43"/>
      <c r="G10" s="43"/>
      <c r="H10" s="43"/>
      <c r="I10" s="128"/>
      <c r="J10" s="43"/>
      <c r="K10" s="46"/>
    </row>
    <row r="11" spans="1:70" s="1" customFormat="1" ht="14.45" customHeight="1">
      <c r="B11" s="42"/>
      <c r="C11" s="43"/>
      <c r="D11" s="38" t="s">
        <v>20</v>
      </c>
      <c r="E11" s="43"/>
      <c r="F11" s="36" t="s">
        <v>21</v>
      </c>
      <c r="G11" s="43"/>
      <c r="H11" s="43"/>
      <c r="I11" s="129" t="s">
        <v>22</v>
      </c>
      <c r="J11" s="36" t="s">
        <v>23</v>
      </c>
      <c r="K11" s="46"/>
    </row>
    <row r="12" spans="1:70" s="1" customFormat="1" ht="14.45" customHeight="1">
      <c r="B12" s="42"/>
      <c r="C12" s="43"/>
      <c r="D12" s="38" t="s">
        <v>24</v>
      </c>
      <c r="E12" s="43"/>
      <c r="F12" s="36" t="s">
        <v>25</v>
      </c>
      <c r="G12" s="43"/>
      <c r="H12" s="43"/>
      <c r="I12" s="129" t="s">
        <v>26</v>
      </c>
      <c r="J12" s="130" t="str">
        <f>'Rekapitulace stavby'!AN8</f>
        <v>20. 6. 2020</v>
      </c>
      <c r="K12" s="46"/>
    </row>
    <row r="13" spans="1:70" s="1" customFormat="1" ht="10.9" customHeight="1">
      <c r="B13" s="42"/>
      <c r="C13" s="43"/>
      <c r="D13" s="43"/>
      <c r="E13" s="43"/>
      <c r="F13" s="43"/>
      <c r="G13" s="43"/>
      <c r="H13" s="43"/>
      <c r="I13" s="128"/>
      <c r="J13" s="43"/>
      <c r="K13" s="46"/>
    </row>
    <row r="14" spans="1:70" s="1" customFormat="1" ht="14.45" customHeight="1">
      <c r="B14" s="42"/>
      <c r="C14" s="43"/>
      <c r="D14" s="38" t="s">
        <v>28</v>
      </c>
      <c r="E14" s="43"/>
      <c r="F14" s="43"/>
      <c r="G14" s="43"/>
      <c r="H14" s="43"/>
      <c r="I14" s="129" t="s">
        <v>29</v>
      </c>
      <c r="J14" s="36" t="s">
        <v>30</v>
      </c>
      <c r="K14" s="46"/>
    </row>
    <row r="15" spans="1:70" s="1" customFormat="1" ht="18" customHeight="1">
      <c r="B15" s="42"/>
      <c r="C15" s="43"/>
      <c r="D15" s="43"/>
      <c r="E15" s="36" t="s">
        <v>31</v>
      </c>
      <c r="F15" s="43"/>
      <c r="G15" s="43"/>
      <c r="H15" s="43"/>
      <c r="I15" s="129" t="s">
        <v>32</v>
      </c>
      <c r="J15" s="36" t="s">
        <v>33</v>
      </c>
      <c r="K15" s="46"/>
    </row>
    <row r="16" spans="1:70" s="1" customFormat="1" ht="6.95" customHeight="1">
      <c r="B16" s="42"/>
      <c r="C16" s="43"/>
      <c r="D16" s="43"/>
      <c r="E16" s="43"/>
      <c r="F16" s="43"/>
      <c r="G16" s="43"/>
      <c r="H16" s="43"/>
      <c r="I16" s="128"/>
      <c r="J16" s="43"/>
      <c r="K16" s="46"/>
    </row>
    <row r="17" spans="2:11" s="1" customFormat="1" ht="14.45" customHeight="1">
      <c r="B17" s="42"/>
      <c r="C17" s="43"/>
      <c r="D17" s="38" t="s">
        <v>34</v>
      </c>
      <c r="E17" s="43"/>
      <c r="F17" s="43"/>
      <c r="G17" s="43"/>
      <c r="H17" s="43"/>
      <c r="I17" s="129" t="s">
        <v>29</v>
      </c>
      <c r="J17" s="36" t="str">
        <f>IF('Rekapitulace stavby'!AN13="Vyplň údaj","",IF('Rekapitulace stavby'!AN13="","",'Rekapitulace stavby'!AN13))</f>
        <v/>
      </c>
      <c r="K17" s="46"/>
    </row>
    <row r="18" spans="2:11" s="1" customFormat="1" ht="18" customHeight="1">
      <c r="B18" s="42"/>
      <c r="C18" s="43"/>
      <c r="D18" s="43"/>
      <c r="E18" s="36" t="str">
        <f>IF('Rekapitulace stavby'!E14="Vyplň údaj","",IF('Rekapitulace stavby'!E14="","",'Rekapitulace stavby'!E14))</f>
        <v/>
      </c>
      <c r="F18" s="43"/>
      <c r="G18" s="43"/>
      <c r="H18" s="43"/>
      <c r="I18" s="129" t="s">
        <v>32</v>
      </c>
      <c r="J18" s="36" t="str">
        <f>IF('Rekapitulace stavby'!AN14="Vyplň údaj","",IF('Rekapitulace stavby'!AN14="","",'Rekapitulace stavby'!AN14))</f>
        <v/>
      </c>
      <c r="K18" s="46"/>
    </row>
    <row r="19" spans="2:11" s="1" customFormat="1" ht="6.95" customHeight="1">
      <c r="B19" s="42"/>
      <c r="C19" s="43"/>
      <c r="D19" s="43"/>
      <c r="E19" s="43"/>
      <c r="F19" s="43"/>
      <c r="G19" s="43"/>
      <c r="H19" s="43"/>
      <c r="I19" s="128"/>
      <c r="J19" s="43"/>
      <c r="K19" s="46"/>
    </row>
    <row r="20" spans="2:11" s="1" customFormat="1" ht="14.45" customHeight="1">
      <c r="B20" s="42"/>
      <c r="C20" s="43"/>
      <c r="D20" s="38" t="s">
        <v>36</v>
      </c>
      <c r="E20" s="43"/>
      <c r="F20" s="43"/>
      <c r="G20" s="43"/>
      <c r="H20" s="43"/>
      <c r="I20" s="129" t="s">
        <v>29</v>
      </c>
      <c r="J20" s="36" t="s">
        <v>37</v>
      </c>
      <c r="K20" s="46"/>
    </row>
    <row r="21" spans="2:11" s="1" customFormat="1" ht="18" customHeight="1">
      <c r="B21" s="42"/>
      <c r="C21" s="43"/>
      <c r="D21" s="43"/>
      <c r="E21" s="36" t="s">
        <v>38</v>
      </c>
      <c r="F21" s="43"/>
      <c r="G21" s="43"/>
      <c r="H21" s="43"/>
      <c r="I21" s="129" t="s">
        <v>32</v>
      </c>
      <c r="J21" s="36" t="s">
        <v>39</v>
      </c>
      <c r="K21" s="46"/>
    </row>
    <row r="22" spans="2:11" s="1" customFormat="1" ht="6.95" customHeight="1">
      <c r="B22" s="42"/>
      <c r="C22" s="43"/>
      <c r="D22" s="43"/>
      <c r="E22" s="43"/>
      <c r="F22" s="43"/>
      <c r="G22" s="43"/>
      <c r="H22" s="43"/>
      <c r="I22" s="128"/>
      <c r="J22" s="43"/>
      <c r="K22" s="46"/>
    </row>
    <row r="23" spans="2:11" s="1" customFormat="1" ht="14.45" customHeight="1">
      <c r="B23" s="42"/>
      <c r="C23" s="43"/>
      <c r="D23" s="38" t="s">
        <v>41</v>
      </c>
      <c r="E23" s="43"/>
      <c r="F23" s="43"/>
      <c r="G23" s="43"/>
      <c r="H23" s="43"/>
      <c r="I23" s="128"/>
      <c r="J23" s="43"/>
      <c r="K23" s="46"/>
    </row>
    <row r="24" spans="2:11" s="7" customFormat="1" ht="22.5" customHeight="1">
      <c r="B24" s="131"/>
      <c r="C24" s="132"/>
      <c r="D24" s="132"/>
      <c r="E24" s="379" t="s">
        <v>23</v>
      </c>
      <c r="F24" s="379"/>
      <c r="G24" s="379"/>
      <c r="H24" s="379"/>
      <c r="I24" s="133"/>
      <c r="J24" s="132"/>
      <c r="K24" s="134"/>
    </row>
    <row r="25" spans="2:11" s="1" customFormat="1" ht="6.95" customHeight="1">
      <c r="B25" s="42"/>
      <c r="C25" s="43"/>
      <c r="D25" s="43"/>
      <c r="E25" s="43"/>
      <c r="F25" s="43"/>
      <c r="G25" s="43"/>
      <c r="H25" s="43"/>
      <c r="I25" s="128"/>
      <c r="J25" s="43"/>
      <c r="K25" s="46"/>
    </row>
    <row r="26" spans="2:11" s="1" customFormat="1" ht="6.95" customHeight="1">
      <c r="B26" s="42"/>
      <c r="C26" s="43"/>
      <c r="D26" s="86"/>
      <c r="E26" s="86"/>
      <c r="F26" s="86"/>
      <c r="G26" s="86"/>
      <c r="H26" s="86"/>
      <c r="I26" s="135"/>
      <c r="J26" s="86"/>
      <c r="K26" s="136"/>
    </row>
    <row r="27" spans="2:11" s="1" customFormat="1" ht="25.35" customHeight="1">
      <c r="B27" s="42"/>
      <c r="C27" s="43"/>
      <c r="D27" s="137" t="s">
        <v>42</v>
      </c>
      <c r="E27" s="43"/>
      <c r="F27" s="43"/>
      <c r="G27" s="43"/>
      <c r="H27" s="43"/>
      <c r="I27" s="128"/>
      <c r="J27" s="138">
        <f>ROUND(J78,2)</f>
        <v>0</v>
      </c>
      <c r="K27" s="46"/>
    </row>
    <row r="28" spans="2:11" s="1" customFormat="1" ht="6.95" customHeight="1">
      <c r="B28" s="42"/>
      <c r="C28" s="43"/>
      <c r="D28" s="86"/>
      <c r="E28" s="86"/>
      <c r="F28" s="86"/>
      <c r="G28" s="86"/>
      <c r="H28" s="86"/>
      <c r="I28" s="135"/>
      <c r="J28" s="86"/>
      <c r="K28" s="136"/>
    </row>
    <row r="29" spans="2:11" s="1" customFormat="1" ht="14.45" customHeight="1">
      <c r="B29" s="42"/>
      <c r="C29" s="43"/>
      <c r="D29" s="43"/>
      <c r="E29" s="43"/>
      <c r="F29" s="47" t="s">
        <v>44</v>
      </c>
      <c r="G29" s="43"/>
      <c r="H29" s="43"/>
      <c r="I29" s="139" t="s">
        <v>43</v>
      </c>
      <c r="J29" s="47" t="s">
        <v>45</v>
      </c>
      <c r="K29" s="46"/>
    </row>
    <row r="30" spans="2:11" s="1" customFormat="1" ht="14.45" customHeight="1">
      <c r="B30" s="42"/>
      <c r="C30" s="43"/>
      <c r="D30" s="50" t="s">
        <v>46</v>
      </c>
      <c r="E30" s="50" t="s">
        <v>47</v>
      </c>
      <c r="F30" s="140">
        <f>ROUND(SUM(BE78:BE93), 2)</f>
        <v>0</v>
      </c>
      <c r="G30" s="43"/>
      <c r="H30" s="43"/>
      <c r="I30" s="141">
        <v>0.21</v>
      </c>
      <c r="J30" s="140">
        <f>ROUND(ROUND((SUM(BE78:BE93)), 2)*I30, 2)</f>
        <v>0</v>
      </c>
      <c r="K30" s="46"/>
    </row>
    <row r="31" spans="2:11" s="1" customFormat="1" ht="14.45" customHeight="1">
      <c r="B31" s="42"/>
      <c r="C31" s="43"/>
      <c r="D31" s="43"/>
      <c r="E31" s="50" t="s">
        <v>48</v>
      </c>
      <c r="F31" s="140">
        <f>ROUND(SUM(BF78:BF93), 2)</f>
        <v>0</v>
      </c>
      <c r="G31" s="43"/>
      <c r="H31" s="43"/>
      <c r="I31" s="141">
        <v>0.15</v>
      </c>
      <c r="J31" s="140">
        <f>ROUND(ROUND((SUM(BF78:BF93)), 2)*I31, 2)</f>
        <v>0</v>
      </c>
      <c r="K31" s="46"/>
    </row>
    <row r="32" spans="2:11" s="1" customFormat="1" ht="14.45" hidden="1" customHeight="1">
      <c r="B32" s="42"/>
      <c r="C32" s="43"/>
      <c r="D32" s="43"/>
      <c r="E32" s="50" t="s">
        <v>49</v>
      </c>
      <c r="F32" s="140">
        <f>ROUND(SUM(BG78:BG93), 2)</f>
        <v>0</v>
      </c>
      <c r="G32" s="43"/>
      <c r="H32" s="43"/>
      <c r="I32" s="141">
        <v>0.21</v>
      </c>
      <c r="J32" s="140">
        <v>0</v>
      </c>
      <c r="K32" s="46"/>
    </row>
    <row r="33" spans="2:11" s="1" customFormat="1" ht="14.45" hidden="1" customHeight="1">
      <c r="B33" s="42"/>
      <c r="C33" s="43"/>
      <c r="D33" s="43"/>
      <c r="E33" s="50" t="s">
        <v>50</v>
      </c>
      <c r="F33" s="140">
        <f>ROUND(SUM(BH78:BH93), 2)</f>
        <v>0</v>
      </c>
      <c r="G33" s="43"/>
      <c r="H33" s="43"/>
      <c r="I33" s="141">
        <v>0.15</v>
      </c>
      <c r="J33" s="140">
        <v>0</v>
      </c>
      <c r="K33" s="46"/>
    </row>
    <row r="34" spans="2:11" s="1" customFormat="1" ht="14.45" hidden="1" customHeight="1">
      <c r="B34" s="42"/>
      <c r="C34" s="43"/>
      <c r="D34" s="43"/>
      <c r="E34" s="50" t="s">
        <v>51</v>
      </c>
      <c r="F34" s="140">
        <f>ROUND(SUM(BI78:BI93), 2)</f>
        <v>0</v>
      </c>
      <c r="G34" s="43"/>
      <c r="H34" s="43"/>
      <c r="I34" s="141">
        <v>0</v>
      </c>
      <c r="J34" s="140">
        <v>0</v>
      </c>
      <c r="K34" s="46"/>
    </row>
    <row r="35" spans="2:11" s="1" customFormat="1" ht="6.95" customHeight="1">
      <c r="B35" s="42"/>
      <c r="C35" s="43"/>
      <c r="D35" s="43"/>
      <c r="E35" s="43"/>
      <c r="F35" s="43"/>
      <c r="G35" s="43"/>
      <c r="H35" s="43"/>
      <c r="I35" s="128"/>
      <c r="J35" s="43"/>
      <c r="K35" s="46"/>
    </row>
    <row r="36" spans="2:11" s="1" customFormat="1" ht="25.35" customHeight="1">
      <c r="B36" s="42"/>
      <c r="C36" s="142"/>
      <c r="D36" s="143" t="s">
        <v>52</v>
      </c>
      <c r="E36" s="80"/>
      <c r="F36" s="80"/>
      <c r="G36" s="144" t="s">
        <v>53</v>
      </c>
      <c r="H36" s="145" t="s">
        <v>54</v>
      </c>
      <c r="I36" s="146"/>
      <c r="J36" s="147">
        <f>SUM(J27:J34)</f>
        <v>0</v>
      </c>
      <c r="K36" s="148"/>
    </row>
    <row r="37" spans="2:11" s="1" customFormat="1" ht="14.45" customHeight="1">
      <c r="B37" s="57"/>
      <c r="C37" s="58"/>
      <c r="D37" s="58"/>
      <c r="E37" s="58"/>
      <c r="F37" s="58"/>
      <c r="G37" s="58"/>
      <c r="H37" s="58"/>
      <c r="I37" s="149"/>
      <c r="J37" s="58"/>
      <c r="K37" s="59"/>
    </row>
    <row r="41" spans="2:11" s="1" customFormat="1" ht="6.95" customHeight="1">
      <c r="B41" s="150"/>
      <c r="C41" s="151"/>
      <c r="D41" s="151"/>
      <c r="E41" s="151"/>
      <c r="F41" s="151"/>
      <c r="G41" s="151"/>
      <c r="H41" s="151"/>
      <c r="I41" s="152"/>
      <c r="J41" s="151"/>
      <c r="K41" s="153"/>
    </row>
    <row r="42" spans="2:11" s="1" customFormat="1" ht="36.950000000000003" customHeight="1">
      <c r="B42" s="42"/>
      <c r="C42" s="31" t="s">
        <v>111</v>
      </c>
      <c r="D42" s="43"/>
      <c r="E42" s="43"/>
      <c r="F42" s="43"/>
      <c r="G42" s="43"/>
      <c r="H42" s="43"/>
      <c r="I42" s="128"/>
      <c r="J42" s="43"/>
      <c r="K42" s="46"/>
    </row>
    <row r="43" spans="2:11" s="1" customFormat="1" ht="6.95" customHeight="1">
      <c r="B43" s="42"/>
      <c r="C43" s="43"/>
      <c r="D43" s="43"/>
      <c r="E43" s="43"/>
      <c r="F43" s="43"/>
      <c r="G43" s="43"/>
      <c r="H43" s="43"/>
      <c r="I43" s="128"/>
      <c r="J43" s="43"/>
      <c r="K43" s="46"/>
    </row>
    <row r="44" spans="2:11" s="1" customFormat="1" ht="14.45" customHeight="1">
      <c r="B44" s="42"/>
      <c r="C44" s="38" t="s">
        <v>18</v>
      </c>
      <c r="D44" s="43"/>
      <c r="E44" s="43"/>
      <c r="F44" s="43"/>
      <c r="G44" s="43"/>
      <c r="H44" s="43"/>
      <c r="I44" s="128"/>
      <c r="J44" s="43"/>
      <c r="K44" s="46"/>
    </row>
    <row r="45" spans="2:11" s="1" customFormat="1" ht="22.5" customHeight="1">
      <c r="B45" s="42"/>
      <c r="C45" s="43"/>
      <c r="D45" s="43"/>
      <c r="E45" s="414" t="str">
        <f>E7</f>
        <v>Oprava opěrné zídky v areálu DDM</v>
      </c>
      <c r="F45" s="415"/>
      <c r="G45" s="415"/>
      <c r="H45" s="415"/>
      <c r="I45" s="128"/>
      <c r="J45" s="43"/>
      <c r="K45" s="46"/>
    </row>
    <row r="46" spans="2:11" s="1" customFormat="1" ht="14.45" customHeight="1">
      <c r="B46" s="42"/>
      <c r="C46" s="38" t="s">
        <v>107</v>
      </c>
      <c r="D46" s="43"/>
      <c r="E46" s="43"/>
      <c r="F46" s="43"/>
      <c r="G46" s="43"/>
      <c r="H46" s="43"/>
      <c r="I46" s="128"/>
      <c r="J46" s="43"/>
      <c r="K46" s="46"/>
    </row>
    <row r="47" spans="2:11" s="1" customFormat="1" ht="23.25" customHeight="1">
      <c r="B47" s="42"/>
      <c r="C47" s="43"/>
      <c r="D47" s="43"/>
      <c r="E47" s="417" t="str">
        <f>E9</f>
        <v>VRN - Vedlejší náklady</v>
      </c>
      <c r="F47" s="416"/>
      <c r="G47" s="416"/>
      <c r="H47" s="416"/>
      <c r="I47" s="128"/>
      <c r="J47" s="43"/>
      <c r="K47" s="46"/>
    </row>
    <row r="48" spans="2:11" s="1" customFormat="1" ht="6.95" customHeight="1">
      <c r="B48" s="42"/>
      <c r="C48" s="43"/>
      <c r="D48" s="43"/>
      <c r="E48" s="43"/>
      <c r="F48" s="43"/>
      <c r="G48" s="43"/>
      <c r="H48" s="43"/>
      <c r="I48" s="128"/>
      <c r="J48" s="43"/>
      <c r="K48" s="46"/>
    </row>
    <row r="49" spans="2:47" s="1" customFormat="1" ht="18" customHeight="1">
      <c r="B49" s="42"/>
      <c r="C49" s="38" t="s">
        <v>24</v>
      </c>
      <c r="D49" s="43"/>
      <c r="E49" s="43"/>
      <c r="F49" s="36" t="str">
        <f>F12</f>
        <v>Šternberk</v>
      </c>
      <c r="G49" s="43"/>
      <c r="H49" s="43"/>
      <c r="I49" s="129" t="s">
        <v>26</v>
      </c>
      <c r="J49" s="130" t="str">
        <f>IF(J12="","",J12)</f>
        <v>20. 6. 2020</v>
      </c>
      <c r="K49" s="46"/>
    </row>
    <row r="50" spans="2:47" s="1" customFormat="1" ht="6.95" customHeight="1">
      <c r="B50" s="42"/>
      <c r="C50" s="43"/>
      <c r="D50" s="43"/>
      <c r="E50" s="43"/>
      <c r="F50" s="43"/>
      <c r="G50" s="43"/>
      <c r="H50" s="43"/>
      <c r="I50" s="128"/>
      <c r="J50" s="43"/>
      <c r="K50" s="46"/>
    </row>
    <row r="51" spans="2:47" s="1" customFormat="1">
      <c r="B51" s="42"/>
      <c r="C51" s="38" t="s">
        <v>28</v>
      </c>
      <c r="D51" s="43"/>
      <c r="E51" s="43"/>
      <c r="F51" s="36" t="str">
        <f>E15</f>
        <v>Město Šternberk</v>
      </c>
      <c r="G51" s="43"/>
      <c r="H51" s="43"/>
      <c r="I51" s="129" t="s">
        <v>36</v>
      </c>
      <c r="J51" s="36" t="str">
        <f>E21</f>
        <v>Ing.Arch. Jiří Kováříček</v>
      </c>
      <c r="K51" s="46"/>
    </row>
    <row r="52" spans="2:47" s="1" customFormat="1" ht="14.45" customHeight="1">
      <c r="B52" s="42"/>
      <c r="C52" s="38" t="s">
        <v>34</v>
      </c>
      <c r="D52" s="43"/>
      <c r="E52" s="43"/>
      <c r="F52" s="36" t="str">
        <f>IF(E18="","",E18)</f>
        <v/>
      </c>
      <c r="G52" s="43"/>
      <c r="H52" s="43"/>
      <c r="I52" s="128"/>
      <c r="J52" s="43"/>
      <c r="K52" s="46"/>
    </row>
    <row r="53" spans="2:47" s="1" customFormat="1" ht="10.35" customHeight="1">
      <c r="B53" s="42"/>
      <c r="C53" s="43"/>
      <c r="D53" s="43"/>
      <c r="E53" s="43"/>
      <c r="F53" s="43"/>
      <c r="G53" s="43"/>
      <c r="H53" s="43"/>
      <c r="I53" s="128"/>
      <c r="J53" s="43"/>
      <c r="K53" s="46"/>
    </row>
    <row r="54" spans="2:47" s="1" customFormat="1" ht="29.25" customHeight="1">
      <c r="B54" s="42"/>
      <c r="C54" s="154" t="s">
        <v>112</v>
      </c>
      <c r="D54" s="142"/>
      <c r="E54" s="142"/>
      <c r="F54" s="142"/>
      <c r="G54" s="142"/>
      <c r="H54" s="142"/>
      <c r="I54" s="155"/>
      <c r="J54" s="156" t="s">
        <v>113</v>
      </c>
      <c r="K54" s="157"/>
    </row>
    <row r="55" spans="2:47" s="1" customFormat="1" ht="10.35" customHeight="1">
      <c r="B55" s="42"/>
      <c r="C55" s="43"/>
      <c r="D55" s="43"/>
      <c r="E55" s="43"/>
      <c r="F55" s="43"/>
      <c r="G55" s="43"/>
      <c r="H55" s="43"/>
      <c r="I55" s="128"/>
      <c r="J55" s="43"/>
      <c r="K55" s="46"/>
    </row>
    <row r="56" spans="2:47" s="1" customFormat="1" ht="29.25" customHeight="1">
      <c r="B56" s="42"/>
      <c r="C56" s="158" t="s">
        <v>114</v>
      </c>
      <c r="D56" s="43"/>
      <c r="E56" s="43"/>
      <c r="F56" s="43"/>
      <c r="G56" s="43"/>
      <c r="H56" s="43"/>
      <c r="I56" s="128"/>
      <c r="J56" s="138">
        <f>J78</f>
        <v>0</v>
      </c>
      <c r="K56" s="46"/>
      <c r="AU56" s="25" t="s">
        <v>115</v>
      </c>
    </row>
    <row r="57" spans="2:47" s="8" customFormat="1" ht="24.95" customHeight="1">
      <c r="B57" s="159"/>
      <c r="C57" s="160"/>
      <c r="D57" s="161" t="s">
        <v>1065</v>
      </c>
      <c r="E57" s="162"/>
      <c r="F57" s="162"/>
      <c r="G57" s="162"/>
      <c r="H57" s="162"/>
      <c r="I57" s="163"/>
      <c r="J57" s="164">
        <f>J79</f>
        <v>0</v>
      </c>
      <c r="K57" s="165"/>
    </row>
    <row r="58" spans="2:47" s="8" customFormat="1" ht="24.95" customHeight="1">
      <c r="B58" s="159"/>
      <c r="C58" s="160"/>
      <c r="D58" s="161" t="s">
        <v>1066</v>
      </c>
      <c r="E58" s="162"/>
      <c r="F58" s="162"/>
      <c r="G58" s="162"/>
      <c r="H58" s="162"/>
      <c r="I58" s="163"/>
      <c r="J58" s="164">
        <f>J86</f>
        <v>0</v>
      </c>
      <c r="K58" s="165"/>
    </row>
    <row r="59" spans="2:47" s="1" customFormat="1" ht="21.75" customHeight="1">
      <c r="B59" s="42"/>
      <c r="C59" s="43"/>
      <c r="D59" s="43"/>
      <c r="E59" s="43"/>
      <c r="F59" s="43"/>
      <c r="G59" s="43"/>
      <c r="H59" s="43"/>
      <c r="I59" s="128"/>
      <c r="J59" s="43"/>
      <c r="K59" s="46"/>
    </row>
    <row r="60" spans="2:47" s="1" customFormat="1" ht="6.95" customHeight="1">
      <c r="B60" s="57"/>
      <c r="C60" s="58"/>
      <c r="D60" s="58"/>
      <c r="E60" s="58"/>
      <c r="F60" s="58"/>
      <c r="G60" s="58"/>
      <c r="H60" s="58"/>
      <c r="I60" s="149"/>
      <c r="J60" s="58"/>
      <c r="K60" s="59"/>
    </row>
    <row r="64" spans="2:47" s="1" customFormat="1" ht="6.95" customHeight="1">
      <c r="B64" s="60"/>
      <c r="C64" s="61"/>
      <c r="D64" s="61"/>
      <c r="E64" s="61"/>
      <c r="F64" s="61"/>
      <c r="G64" s="61"/>
      <c r="H64" s="61"/>
      <c r="I64" s="152"/>
      <c r="J64" s="61"/>
      <c r="K64" s="61"/>
      <c r="L64" s="62"/>
    </row>
    <row r="65" spans="2:65" s="1" customFormat="1" ht="36.950000000000003" customHeight="1">
      <c r="B65" s="42"/>
      <c r="C65" s="63" t="s">
        <v>122</v>
      </c>
      <c r="D65" s="64"/>
      <c r="E65" s="64"/>
      <c r="F65" s="64"/>
      <c r="G65" s="64"/>
      <c r="H65" s="64"/>
      <c r="I65" s="173"/>
      <c r="J65" s="64"/>
      <c r="K65" s="64"/>
      <c r="L65" s="62"/>
    </row>
    <row r="66" spans="2:65" s="1" customFormat="1" ht="6.95" customHeight="1">
      <c r="B66" s="42"/>
      <c r="C66" s="64"/>
      <c r="D66" s="64"/>
      <c r="E66" s="64"/>
      <c r="F66" s="64"/>
      <c r="G66" s="64"/>
      <c r="H66" s="64"/>
      <c r="I66" s="173"/>
      <c r="J66" s="64"/>
      <c r="K66" s="64"/>
      <c r="L66" s="62"/>
    </row>
    <row r="67" spans="2:65" s="1" customFormat="1" ht="14.45" customHeight="1">
      <c r="B67" s="42"/>
      <c r="C67" s="66" t="s">
        <v>18</v>
      </c>
      <c r="D67" s="64"/>
      <c r="E67" s="64"/>
      <c r="F67" s="64"/>
      <c r="G67" s="64"/>
      <c r="H67" s="64"/>
      <c r="I67" s="173"/>
      <c r="J67" s="64"/>
      <c r="K67" s="64"/>
      <c r="L67" s="62"/>
    </row>
    <row r="68" spans="2:65" s="1" customFormat="1" ht="22.5" customHeight="1">
      <c r="B68" s="42"/>
      <c r="C68" s="64"/>
      <c r="D68" s="64"/>
      <c r="E68" s="418" t="str">
        <f>E7</f>
        <v>Oprava opěrné zídky v areálu DDM</v>
      </c>
      <c r="F68" s="419"/>
      <c r="G68" s="419"/>
      <c r="H68" s="419"/>
      <c r="I68" s="173"/>
      <c r="J68" s="64"/>
      <c r="K68" s="64"/>
      <c r="L68" s="62"/>
    </row>
    <row r="69" spans="2:65" s="1" customFormat="1" ht="14.45" customHeight="1">
      <c r="B69" s="42"/>
      <c r="C69" s="66" t="s">
        <v>107</v>
      </c>
      <c r="D69" s="64"/>
      <c r="E69" s="64"/>
      <c r="F69" s="64"/>
      <c r="G69" s="64"/>
      <c r="H69" s="64"/>
      <c r="I69" s="173"/>
      <c r="J69" s="64"/>
      <c r="K69" s="64"/>
      <c r="L69" s="62"/>
    </row>
    <row r="70" spans="2:65" s="1" customFormat="1" ht="23.25" customHeight="1">
      <c r="B70" s="42"/>
      <c r="C70" s="64"/>
      <c r="D70" s="64"/>
      <c r="E70" s="390" t="str">
        <f>E9</f>
        <v>VRN - Vedlejší náklady</v>
      </c>
      <c r="F70" s="420"/>
      <c r="G70" s="420"/>
      <c r="H70" s="420"/>
      <c r="I70" s="173"/>
      <c r="J70" s="64"/>
      <c r="K70" s="64"/>
      <c r="L70" s="62"/>
    </row>
    <row r="71" spans="2:65" s="1" customFormat="1" ht="6.95" customHeight="1">
      <c r="B71" s="42"/>
      <c r="C71" s="64"/>
      <c r="D71" s="64"/>
      <c r="E71" s="64"/>
      <c r="F71" s="64"/>
      <c r="G71" s="64"/>
      <c r="H71" s="64"/>
      <c r="I71" s="173"/>
      <c r="J71" s="64"/>
      <c r="K71" s="64"/>
      <c r="L71" s="62"/>
    </row>
    <row r="72" spans="2:65" s="1" customFormat="1" ht="18" customHeight="1">
      <c r="B72" s="42"/>
      <c r="C72" s="66" t="s">
        <v>24</v>
      </c>
      <c r="D72" s="64"/>
      <c r="E72" s="64"/>
      <c r="F72" s="176" t="str">
        <f>F12</f>
        <v>Šternberk</v>
      </c>
      <c r="G72" s="64"/>
      <c r="H72" s="64"/>
      <c r="I72" s="177" t="s">
        <v>26</v>
      </c>
      <c r="J72" s="74" t="str">
        <f>IF(J12="","",J12)</f>
        <v>20. 6. 2020</v>
      </c>
      <c r="K72" s="64"/>
      <c r="L72" s="62"/>
    </row>
    <row r="73" spans="2:65" s="1" customFormat="1" ht="6.95" customHeight="1">
      <c r="B73" s="42"/>
      <c r="C73" s="64"/>
      <c r="D73" s="64"/>
      <c r="E73" s="64"/>
      <c r="F73" s="64"/>
      <c r="G73" s="64"/>
      <c r="H73" s="64"/>
      <c r="I73" s="173"/>
      <c r="J73" s="64"/>
      <c r="K73" s="64"/>
      <c r="L73" s="62"/>
    </row>
    <row r="74" spans="2:65" s="1" customFormat="1">
      <c r="B74" s="42"/>
      <c r="C74" s="66" t="s">
        <v>28</v>
      </c>
      <c r="D74" s="64"/>
      <c r="E74" s="64"/>
      <c r="F74" s="176" t="str">
        <f>E15</f>
        <v>Město Šternberk</v>
      </c>
      <c r="G74" s="64"/>
      <c r="H74" s="64"/>
      <c r="I74" s="177" t="s">
        <v>36</v>
      </c>
      <c r="J74" s="176" t="str">
        <f>E21</f>
        <v>Ing.Arch. Jiří Kováříček</v>
      </c>
      <c r="K74" s="64"/>
      <c r="L74" s="62"/>
    </row>
    <row r="75" spans="2:65" s="1" customFormat="1" ht="14.45" customHeight="1">
      <c r="B75" s="42"/>
      <c r="C75" s="66" t="s">
        <v>34</v>
      </c>
      <c r="D75" s="64"/>
      <c r="E75" s="64"/>
      <c r="F75" s="176" t="str">
        <f>IF(E18="","",E18)</f>
        <v/>
      </c>
      <c r="G75" s="64"/>
      <c r="H75" s="64"/>
      <c r="I75" s="173"/>
      <c r="J75" s="64"/>
      <c r="K75" s="64"/>
      <c r="L75" s="62"/>
    </row>
    <row r="76" spans="2:65" s="1" customFormat="1" ht="10.35" customHeight="1">
      <c r="B76" s="42"/>
      <c r="C76" s="64"/>
      <c r="D76" s="64"/>
      <c r="E76" s="64"/>
      <c r="F76" s="64"/>
      <c r="G76" s="64"/>
      <c r="H76" s="64"/>
      <c r="I76" s="173"/>
      <c r="J76" s="64"/>
      <c r="K76" s="64"/>
      <c r="L76" s="62"/>
    </row>
    <row r="77" spans="2:65" s="10" customFormat="1" ht="29.25" customHeight="1">
      <c r="B77" s="178"/>
      <c r="C77" s="179" t="s">
        <v>123</v>
      </c>
      <c r="D77" s="180" t="s">
        <v>61</v>
      </c>
      <c r="E77" s="180" t="s">
        <v>57</v>
      </c>
      <c r="F77" s="180" t="s">
        <v>124</v>
      </c>
      <c r="G77" s="180" t="s">
        <v>125</v>
      </c>
      <c r="H77" s="180" t="s">
        <v>126</v>
      </c>
      <c r="I77" s="181" t="s">
        <v>127</v>
      </c>
      <c r="J77" s="180" t="s">
        <v>113</v>
      </c>
      <c r="K77" s="182" t="s">
        <v>128</v>
      </c>
      <c r="L77" s="183"/>
      <c r="M77" s="82" t="s">
        <v>129</v>
      </c>
      <c r="N77" s="83" t="s">
        <v>46</v>
      </c>
      <c r="O77" s="83" t="s">
        <v>130</v>
      </c>
      <c r="P77" s="83" t="s">
        <v>131</v>
      </c>
      <c r="Q77" s="83" t="s">
        <v>132</v>
      </c>
      <c r="R77" s="83" t="s">
        <v>133</v>
      </c>
      <c r="S77" s="83" t="s">
        <v>134</v>
      </c>
      <c r="T77" s="84" t="s">
        <v>135</v>
      </c>
    </row>
    <row r="78" spans="2:65" s="1" customFormat="1" ht="29.25" customHeight="1">
      <c r="B78" s="42"/>
      <c r="C78" s="88" t="s">
        <v>114</v>
      </c>
      <c r="D78" s="64"/>
      <c r="E78" s="64"/>
      <c r="F78" s="64"/>
      <c r="G78" s="64"/>
      <c r="H78" s="64"/>
      <c r="I78" s="173"/>
      <c r="J78" s="184">
        <f>BK78</f>
        <v>0</v>
      </c>
      <c r="K78" s="64"/>
      <c r="L78" s="62"/>
      <c r="M78" s="85"/>
      <c r="N78" s="86"/>
      <c r="O78" s="86"/>
      <c r="P78" s="185">
        <f>P79+P86</f>
        <v>0</v>
      </c>
      <c r="Q78" s="86"/>
      <c r="R78" s="185">
        <f>R79+R86</f>
        <v>0</v>
      </c>
      <c r="S78" s="86"/>
      <c r="T78" s="186">
        <f>T79+T86</f>
        <v>0</v>
      </c>
      <c r="AT78" s="25" t="s">
        <v>75</v>
      </c>
      <c r="AU78" s="25" t="s">
        <v>115</v>
      </c>
      <c r="BK78" s="187">
        <f>BK79+BK86</f>
        <v>0</v>
      </c>
    </row>
    <row r="79" spans="2:65" s="11" customFormat="1" ht="37.35" customHeight="1">
      <c r="B79" s="188"/>
      <c r="C79" s="189"/>
      <c r="D79" s="202" t="s">
        <v>75</v>
      </c>
      <c r="E79" s="292" t="s">
        <v>1067</v>
      </c>
      <c r="F79" s="292" t="s">
        <v>1068</v>
      </c>
      <c r="G79" s="189"/>
      <c r="H79" s="189"/>
      <c r="I79" s="192"/>
      <c r="J79" s="293">
        <f>BK79</f>
        <v>0</v>
      </c>
      <c r="K79" s="189"/>
      <c r="L79" s="194"/>
      <c r="M79" s="195"/>
      <c r="N79" s="196"/>
      <c r="O79" s="196"/>
      <c r="P79" s="197">
        <f>SUM(P80:P85)</f>
        <v>0</v>
      </c>
      <c r="Q79" s="196"/>
      <c r="R79" s="197">
        <f>SUM(R80:R85)</f>
        <v>0</v>
      </c>
      <c r="S79" s="196"/>
      <c r="T79" s="198">
        <f>SUM(T80:T85)</f>
        <v>0</v>
      </c>
      <c r="AR79" s="199" t="s">
        <v>95</v>
      </c>
      <c r="AT79" s="200" t="s">
        <v>75</v>
      </c>
      <c r="AU79" s="200" t="s">
        <v>76</v>
      </c>
      <c r="AY79" s="199" t="s">
        <v>138</v>
      </c>
      <c r="BK79" s="201">
        <f>SUM(BK80:BK85)</f>
        <v>0</v>
      </c>
    </row>
    <row r="80" spans="2:65" s="1" customFormat="1" ht="31.5" customHeight="1">
      <c r="B80" s="42"/>
      <c r="C80" s="205" t="s">
        <v>83</v>
      </c>
      <c r="D80" s="205" t="s">
        <v>140</v>
      </c>
      <c r="E80" s="206" t="s">
        <v>1069</v>
      </c>
      <c r="F80" s="207" t="s">
        <v>1070</v>
      </c>
      <c r="G80" s="208" t="s">
        <v>1071</v>
      </c>
      <c r="H80" s="209">
        <v>1</v>
      </c>
      <c r="I80" s="210"/>
      <c r="J80" s="211">
        <f>ROUND(I80*H80,2)</f>
        <v>0</v>
      </c>
      <c r="K80" s="207" t="s">
        <v>23</v>
      </c>
      <c r="L80" s="62"/>
      <c r="M80" s="212" t="s">
        <v>23</v>
      </c>
      <c r="N80" s="213" t="s">
        <v>47</v>
      </c>
      <c r="O80" s="43"/>
      <c r="P80" s="214">
        <f>O80*H80</f>
        <v>0</v>
      </c>
      <c r="Q80" s="214">
        <v>0</v>
      </c>
      <c r="R80" s="214">
        <f>Q80*H80</f>
        <v>0</v>
      </c>
      <c r="S80" s="214">
        <v>0</v>
      </c>
      <c r="T80" s="215">
        <f>S80*H80</f>
        <v>0</v>
      </c>
      <c r="AR80" s="25" t="s">
        <v>1072</v>
      </c>
      <c r="AT80" s="25" t="s">
        <v>140</v>
      </c>
      <c r="AU80" s="25" t="s">
        <v>83</v>
      </c>
      <c r="AY80" s="25" t="s">
        <v>138</v>
      </c>
      <c r="BE80" s="216">
        <f>IF(N80="základní",J80,0)</f>
        <v>0</v>
      </c>
      <c r="BF80" s="216">
        <f>IF(N80="snížená",J80,0)</f>
        <v>0</v>
      </c>
      <c r="BG80" s="216">
        <f>IF(N80="zákl. přenesená",J80,0)</f>
        <v>0</v>
      </c>
      <c r="BH80" s="216">
        <f>IF(N80="sníž. přenesená",J80,0)</f>
        <v>0</v>
      </c>
      <c r="BI80" s="216">
        <f>IF(N80="nulová",J80,0)</f>
        <v>0</v>
      </c>
      <c r="BJ80" s="25" t="s">
        <v>83</v>
      </c>
      <c r="BK80" s="216">
        <f>ROUND(I80*H80,2)</f>
        <v>0</v>
      </c>
      <c r="BL80" s="25" t="s">
        <v>1072</v>
      </c>
      <c r="BM80" s="25" t="s">
        <v>1073</v>
      </c>
    </row>
    <row r="81" spans="2:65" s="1" customFormat="1" ht="121.5">
      <c r="B81" s="42"/>
      <c r="C81" s="64"/>
      <c r="D81" s="233" t="s">
        <v>361</v>
      </c>
      <c r="E81" s="64"/>
      <c r="F81" s="257" t="s">
        <v>1074</v>
      </c>
      <c r="G81" s="64"/>
      <c r="H81" s="64"/>
      <c r="I81" s="173"/>
      <c r="J81" s="64"/>
      <c r="K81" s="64"/>
      <c r="L81" s="62"/>
      <c r="M81" s="219"/>
      <c r="N81" s="43"/>
      <c r="O81" s="43"/>
      <c r="P81" s="43"/>
      <c r="Q81" s="43"/>
      <c r="R81" s="43"/>
      <c r="S81" s="43"/>
      <c r="T81" s="79"/>
      <c r="AT81" s="25" t="s">
        <v>361</v>
      </c>
      <c r="AU81" s="25" t="s">
        <v>83</v>
      </c>
    </row>
    <row r="82" spans="2:65" s="1" customFormat="1" ht="22.5" customHeight="1">
      <c r="B82" s="42"/>
      <c r="C82" s="205" t="s">
        <v>85</v>
      </c>
      <c r="D82" s="205" t="s">
        <v>140</v>
      </c>
      <c r="E82" s="206" t="s">
        <v>1075</v>
      </c>
      <c r="F82" s="207" t="s">
        <v>1076</v>
      </c>
      <c r="G82" s="208" t="s">
        <v>1071</v>
      </c>
      <c r="H82" s="209">
        <v>1</v>
      </c>
      <c r="I82" s="210"/>
      <c r="J82" s="211">
        <f>ROUND(I82*H82,2)</f>
        <v>0</v>
      </c>
      <c r="K82" s="207" t="s">
        <v>23</v>
      </c>
      <c r="L82" s="62"/>
      <c r="M82" s="212" t="s">
        <v>23</v>
      </c>
      <c r="N82" s="213" t="s">
        <v>47</v>
      </c>
      <c r="O82" s="43"/>
      <c r="P82" s="214">
        <f>O82*H82</f>
        <v>0</v>
      </c>
      <c r="Q82" s="214">
        <v>0</v>
      </c>
      <c r="R82" s="214">
        <f>Q82*H82</f>
        <v>0</v>
      </c>
      <c r="S82" s="214">
        <v>0</v>
      </c>
      <c r="T82" s="215">
        <f>S82*H82</f>
        <v>0</v>
      </c>
      <c r="AR82" s="25" t="s">
        <v>1072</v>
      </c>
      <c r="AT82" s="25" t="s">
        <v>140</v>
      </c>
      <c r="AU82" s="25" t="s">
        <v>83</v>
      </c>
      <c r="AY82" s="25" t="s">
        <v>138</v>
      </c>
      <c r="BE82" s="216">
        <f>IF(N82="základní",J82,0)</f>
        <v>0</v>
      </c>
      <c r="BF82" s="216">
        <f>IF(N82="snížená",J82,0)</f>
        <v>0</v>
      </c>
      <c r="BG82" s="216">
        <f>IF(N82="zákl. přenesená",J82,0)</f>
        <v>0</v>
      </c>
      <c r="BH82" s="216">
        <f>IF(N82="sníž. přenesená",J82,0)</f>
        <v>0</v>
      </c>
      <c r="BI82" s="216">
        <f>IF(N82="nulová",J82,0)</f>
        <v>0</v>
      </c>
      <c r="BJ82" s="25" t="s">
        <v>83</v>
      </c>
      <c r="BK82" s="216">
        <f>ROUND(I82*H82,2)</f>
        <v>0</v>
      </c>
      <c r="BL82" s="25" t="s">
        <v>1072</v>
      </c>
      <c r="BM82" s="25" t="s">
        <v>1077</v>
      </c>
    </row>
    <row r="83" spans="2:65" s="1" customFormat="1" ht="67.5">
      <c r="B83" s="42"/>
      <c r="C83" s="64"/>
      <c r="D83" s="217" t="s">
        <v>361</v>
      </c>
      <c r="E83" s="64"/>
      <c r="F83" s="218" t="s">
        <v>1078</v>
      </c>
      <c r="G83" s="64"/>
      <c r="H83" s="64"/>
      <c r="I83" s="173"/>
      <c r="J83" s="64"/>
      <c r="K83" s="64"/>
      <c r="L83" s="62"/>
      <c r="M83" s="219"/>
      <c r="N83" s="43"/>
      <c r="O83" s="43"/>
      <c r="P83" s="43"/>
      <c r="Q83" s="43"/>
      <c r="R83" s="43"/>
      <c r="S83" s="43"/>
      <c r="T83" s="79"/>
      <c r="AT83" s="25" t="s">
        <v>361</v>
      </c>
      <c r="AU83" s="25" t="s">
        <v>83</v>
      </c>
    </row>
    <row r="84" spans="2:65" s="12" customFormat="1" ht="13.5">
      <c r="B84" s="220"/>
      <c r="C84" s="221"/>
      <c r="D84" s="217" t="s">
        <v>148</v>
      </c>
      <c r="E84" s="222" t="s">
        <v>23</v>
      </c>
      <c r="F84" s="223" t="s">
        <v>1079</v>
      </c>
      <c r="G84" s="221"/>
      <c r="H84" s="224" t="s">
        <v>23</v>
      </c>
      <c r="I84" s="225"/>
      <c r="J84" s="221"/>
      <c r="K84" s="221"/>
      <c r="L84" s="226"/>
      <c r="M84" s="227"/>
      <c r="N84" s="228"/>
      <c r="O84" s="228"/>
      <c r="P84" s="228"/>
      <c r="Q84" s="228"/>
      <c r="R84" s="228"/>
      <c r="S84" s="228"/>
      <c r="T84" s="229"/>
      <c r="AT84" s="230" t="s">
        <v>148</v>
      </c>
      <c r="AU84" s="230" t="s">
        <v>83</v>
      </c>
      <c r="AV84" s="12" t="s">
        <v>83</v>
      </c>
      <c r="AW84" s="12" t="s">
        <v>40</v>
      </c>
      <c r="AX84" s="12" t="s">
        <v>76</v>
      </c>
      <c r="AY84" s="230" t="s">
        <v>138</v>
      </c>
    </row>
    <row r="85" spans="2:65" s="14" customFormat="1" ht="13.5">
      <c r="B85" s="246"/>
      <c r="C85" s="247"/>
      <c r="D85" s="217" t="s">
        <v>148</v>
      </c>
      <c r="E85" s="258" t="s">
        <v>23</v>
      </c>
      <c r="F85" s="259" t="s">
        <v>159</v>
      </c>
      <c r="G85" s="247"/>
      <c r="H85" s="260">
        <v>1</v>
      </c>
      <c r="I85" s="251"/>
      <c r="J85" s="247"/>
      <c r="K85" s="247"/>
      <c r="L85" s="252"/>
      <c r="M85" s="253"/>
      <c r="N85" s="254"/>
      <c r="O85" s="254"/>
      <c r="P85" s="254"/>
      <c r="Q85" s="254"/>
      <c r="R85" s="254"/>
      <c r="S85" s="254"/>
      <c r="T85" s="255"/>
      <c r="AT85" s="256" t="s">
        <v>148</v>
      </c>
      <c r="AU85" s="256" t="s">
        <v>83</v>
      </c>
      <c r="AV85" s="14" t="s">
        <v>95</v>
      </c>
      <c r="AW85" s="14" t="s">
        <v>40</v>
      </c>
      <c r="AX85" s="14" t="s">
        <v>76</v>
      </c>
      <c r="AY85" s="256" t="s">
        <v>138</v>
      </c>
    </row>
    <row r="86" spans="2:65" s="11" customFormat="1" ht="37.35" customHeight="1">
      <c r="B86" s="188"/>
      <c r="C86" s="189"/>
      <c r="D86" s="202" t="s">
        <v>75</v>
      </c>
      <c r="E86" s="292" t="s">
        <v>98</v>
      </c>
      <c r="F86" s="292" t="s">
        <v>1080</v>
      </c>
      <c r="G86" s="189"/>
      <c r="H86" s="189"/>
      <c r="I86" s="192"/>
      <c r="J86" s="293">
        <f>BK86</f>
        <v>0</v>
      </c>
      <c r="K86" s="189"/>
      <c r="L86" s="194"/>
      <c r="M86" s="195"/>
      <c r="N86" s="196"/>
      <c r="O86" s="196"/>
      <c r="P86" s="197">
        <f>SUM(P87:P93)</f>
        <v>0</v>
      </c>
      <c r="Q86" s="196"/>
      <c r="R86" s="197">
        <f>SUM(R87:R93)</f>
        <v>0</v>
      </c>
      <c r="S86" s="196"/>
      <c r="T86" s="198">
        <f>SUM(T87:T93)</f>
        <v>0</v>
      </c>
      <c r="AR86" s="199" t="s">
        <v>184</v>
      </c>
      <c r="AT86" s="200" t="s">
        <v>75</v>
      </c>
      <c r="AU86" s="200" t="s">
        <v>76</v>
      </c>
      <c r="AY86" s="199" t="s">
        <v>138</v>
      </c>
      <c r="BK86" s="201">
        <f>SUM(BK87:BK93)</f>
        <v>0</v>
      </c>
    </row>
    <row r="87" spans="2:65" s="1" customFormat="1" ht="22.5" customHeight="1">
      <c r="B87" s="42"/>
      <c r="C87" s="205" t="s">
        <v>92</v>
      </c>
      <c r="D87" s="205" t="s">
        <v>140</v>
      </c>
      <c r="E87" s="206" t="s">
        <v>1081</v>
      </c>
      <c r="F87" s="207" t="s">
        <v>1082</v>
      </c>
      <c r="G87" s="208" t="s">
        <v>1071</v>
      </c>
      <c r="H87" s="209">
        <v>1</v>
      </c>
      <c r="I87" s="210"/>
      <c r="J87" s="211">
        <f>ROUND(I87*H87,2)</f>
        <v>0</v>
      </c>
      <c r="K87" s="207" t="s">
        <v>23</v>
      </c>
      <c r="L87" s="62"/>
      <c r="M87" s="212" t="s">
        <v>23</v>
      </c>
      <c r="N87" s="213" t="s">
        <v>47</v>
      </c>
      <c r="O87" s="43"/>
      <c r="P87" s="214">
        <f>O87*H87</f>
        <v>0</v>
      </c>
      <c r="Q87" s="214">
        <v>0</v>
      </c>
      <c r="R87" s="214">
        <f>Q87*H87</f>
        <v>0</v>
      </c>
      <c r="S87" s="214">
        <v>0</v>
      </c>
      <c r="T87" s="215">
        <f>S87*H87</f>
        <v>0</v>
      </c>
      <c r="AR87" s="25" t="s">
        <v>1072</v>
      </c>
      <c r="AT87" s="25" t="s">
        <v>140</v>
      </c>
      <c r="AU87" s="25" t="s">
        <v>83</v>
      </c>
      <c r="AY87" s="25" t="s">
        <v>138</v>
      </c>
      <c r="BE87" s="216">
        <f>IF(N87="základní",J87,0)</f>
        <v>0</v>
      </c>
      <c r="BF87" s="216">
        <f>IF(N87="snížená",J87,0)</f>
        <v>0</v>
      </c>
      <c r="BG87" s="216">
        <f>IF(N87="zákl. přenesená",J87,0)</f>
        <v>0</v>
      </c>
      <c r="BH87" s="216">
        <f>IF(N87="sníž. přenesená",J87,0)</f>
        <v>0</v>
      </c>
      <c r="BI87" s="216">
        <f>IF(N87="nulová",J87,0)</f>
        <v>0</v>
      </c>
      <c r="BJ87" s="25" t="s">
        <v>83</v>
      </c>
      <c r="BK87" s="216">
        <f>ROUND(I87*H87,2)</f>
        <v>0</v>
      </c>
      <c r="BL87" s="25" t="s">
        <v>1072</v>
      </c>
      <c r="BM87" s="25" t="s">
        <v>1083</v>
      </c>
    </row>
    <row r="88" spans="2:65" s="1" customFormat="1" ht="54">
      <c r="B88" s="42"/>
      <c r="C88" s="64"/>
      <c r="D88" s="233" t="s">
        <v>361</v>
      </c>
      <c r="E88" s="64"/>
      <c r="F88" s="257" t="s">
        <v>1084</v>
      </c>
      <c r="G88" s="64"/>
      <c r="H88" s="64"/>
      <c r="I88" s="173"/>
      <c r="J88" s="64"/>
      <c r="K88" s="64"/>
      <c r="L88" s="62"/>
      <c r="M88" s="219"/>
      <c r="N88" s="43"/>
      <c r="O88" s="43"/>
      <c r="P88" s="43"/>
      <c r="Q88" s="43"/>
      <c r="R88" s="43"/>
      <c r="S88" s="43"/>
      <c r="T88" s="79"/>
      <c r="AT88" s="25" t="s">
        <v>361</v>
      </c>
      <c r="AU88" s="25" t="s">
        <v>83</v>
      </c>
    </row>
    <row r="89" spans="2:65" s="1" customFormat="1" ht="31.5" customHeight="1">
      <c r="B89" s="42"/>
      <c r="C89" s="205" t="s">
        <v>95</v>
      </c>
      <c r="D89" s="205" t="s">
        <v>140</v>
      </c>
      <c r="E89" s="206" t="s">
        <v>1085</v>
      </c>
      <c r="F89" s="207" t="s">
        <v>1086</v>
      </c>
      <c r="G89" s="208" t="s">
        <v>1071</v>
      </c>
      <c r="H89" s="209">
        <v>1</v>
      </c>
      <c r="I89" s="210"/>
      <c r="J89" s="211">
        <f>ROUND(I89*H89,2)</f>
        <v>0</v>
      </c>
      <c r="K89" s="207" t="s">
        <v>23</v>
      </c>
      <c r="L89" s="62"/>
      <c r="M89" s="212" t="s">
        <v>23</v>
      </c>
      <c r="N89" s="213" t="s">
        <v>47</v>
      </c>
      <c r="O89" s="43"/>
      <c r="P89" s="214">
        <f>O89*H89</f>
        <v>0</v>
      </c>
      <c r="Q89" s="214">
        <v>0</v>
      </c>
      <c r="R89" s="214">
        <f>Q89*H89</f>
        <v>0</v>
      </c>
      <c r="S89" s="214">
        <v>0</v>
      </c>
      <c r="T89" s="215">
        <f>S89*H89</f>
        <v>0</v>
      </c>
      <c r="AR89" s="25" t="s">
        <v>1072</v>
      </c>
      <c r="AT89" s="25" t="s">
        <v>140</v>
      </c>
      <c r="AU89" s="25" t="s">
        <v>83</v>
      </c>
      <c r="AY89" s="25" t="s">
        <v>138</v>
      </c>
      <c r="BE89" s="216">
        <f>IF(N89="základní",J89,0)</f>
        <v>0</v>
      </c>
      <c r="BF89" s="216">
        <f>IF(N89="snížená",J89,0)</f>
        <v>0</v>
      </c>
      <c r="BG89" s="216">
        <f>IF(N89="zákl. přenesená",J89,0)</f>
        <v>0</v>
      </c>
      <c r="BH89" s="216">
        <f>IF(N89="sníž. přenesená",J89,0)</f>
        <v>0</v>
      </c>
      <c r="BI89" s="216">
        <f>IF(N89="nulová",J89,0)</f>
        <v>0</v>
      </c>
      <c r="BJ89" s="25" t="s">
        <v>83</v>
      </c>
      <c r="BK89" s="216">
        <f>ROUND(I89*H89,2)</f>
        <v>0</v>
      </c>
      <c r="BL89" s="25" t="s">
        <v>1072</v>
      </c>
      <c r="BM89" s="25" t="s">
        <v>1087</v>
      </c>
    </row>
    <row r="90" spans="2:65" s="1" customFormat="1" ht="148.5">
      <c r="B90" s="42"/>
      <c r="C90" s="64"/>
      <c r="D90" s="233" t="s">
        <v>361</v>
      </c>
      <c r="E90" s="64"/>
      <c r="F90" s="257" t="s">
        <v>1088</v>
      </c>
      <c r="G90" s="64"/>
      <c r="H90" s="64"/>
      <c r="I90" s="173"/>
      <c r="J90" s="64"/>
      <c r="K90" s="64"/>
      <c r="L90" s="62"/>
      <c r="M90" s="219"/>
      <c r="N90" s="43"/>
      <c r="O90" s="43"/>
      <c r="P90" s="43"/>
      <c r="Q90" s="43"/>
      <c r="R90" s="43"/>
      <c r="S90" s="43"/>
      <c r="T90" s="79"/>
      <c r="AT90" s="25" t="s">
        <v>361</v>
      </c>
      <c r="AU90" s="25" t="s">
        <v>83</v>
      </c>
    </row>
    <row r="91" spans="2:65" s="1" customFormat="1" ht="22.5" customHeight="1">
      <c r="B91" s="42"/>
      <c r="C91" s="205" t="s">
        <v>184</v>
      </c>
      <c r="D91" s="205" t="s">
        <v>140</v>
      </c>
      <c r="E91" s="206" t="s">
        <v>1089</v>
      </c>
      <c r="F91" s="207" t="s">
        <v>1090</v>
      </c>
      <c r="G91" s="208" t="s">
        <v>1091</v>
      </c>
      <c r="H91" s="209">
        <v>1</v>
      </c>
      <c r="I91" s="210"/>
      <c r="J91" s="211">
        <f>ROUND(I91*H91,2)</f>
        <v>0</v>
      </c>
      <c r="K91" s="207" t="s">
        <v>144</v>
      </c>
      <c r="L91" s="62"/>
      <c r="M91" s="212" t="s">
        <v>23</v>
      </c>
      <c r="N91" s="213" t="s">
        <v>47</v>
      </c>
      <c r="O91" s="43"/>
      <c r="P91" s="214">
        <f>O91*H91</f>
        <v>0</v>
      </c>
      <c r="Q91" s="214">
        <v>0</v>
      </c>
      <c r="R91" s="214">
        <f>Q91*H91</f>
        <v>0</v>
      </c>
      <c r="S91" s="214">
        <v>0</v>
      </c>
      <c r="T91" s="215">
        <f>S91*H91</f>
        <v>0</v>
      </c>
      <c r="AR91" s="25" t="s">
        <v>1072</v>
      </c>
      <c r="AT91" s="25" t="s">
        <v>140</v>
      </c>
      <c r="AU91" s="25" t="s">
        <v>83</v>
      </c>
      <c r="AY91" s="25" t="s">
        <v>138</v>
      </c>
      <c r="BE91" s="216">
        <f>IF(N91="základní",J91,0)</f>
        <v>0</v>
      </c>
      <c r="BF91" s="216">
        <f>IF(N91="snížená",J91,0)</f>
        <v>0</v>
      </c>
      <c r="BG91" s="216">
        <f>IF(N91="zákl. přenesená",J91,0)</f>
        <v>0</v>
      </c>
      <c r="BH91" s="216">
        <f>IF(N91="sníž. přenesená",J91,0)</f>
        <v>0</v>
      </c>
      <c r="BI91" s="216">
        <f>IF(N91="nulová",J91,0)</f>
        <v>0</v>
      </c>
      <c r="BJ91" s="25" t="s">
        <v>83</v>
      </c>
      <c r="BK91" s="216">
        <f>ROUND(I91*H91,2)</f>
        <v>0</v>
      </c>
      <c r="BL91" s="25" t="s">
        <v>1072</v>
      </c>
      <c r="BM91" s="25" t="s">
        <v>1092</v>
      </c>
    </row>
    <row r="92" spans="2:65" s="1" customFormat="1" ht="22.5" customHeight="1">
      <c r="B92" s="42"/>
      <c r="C92" s="205" t="s">
        <v>192</v>
      </c>
      <c r="D92" s="205" t="s">
        <v>140</v>
      </c>
      <c r="E92" s="206" t="s">
        <v>1093</v>
      </c>
      <c r="F92" s="207" t="s">
        <v>1094</v>
      </c>
      <c r="G92" s="208" t="s">
        <v>1091</v>
      </c>
      <c r="H92" s="209">
        <v>1</v>
      </c>
      <c r="I92" s="210"/>
      <c r="J92" s="211">
        <f>ROUND(I92*H92,2)</f>
        <v>0</v>
      </c>
      <c r="K92" s="207" t="s">
        <v>23</v>
      </c>
      <c r="L92" s="62"/>
      <c r="M92" s="212" t="s">
        <v>23</v>
      </c>
      <c r="N92" s="213" t="s">
        <v>47</v>
      </c>
      <c r="O92" s="43"/>
      <c r="P92" s="214">
        <f>O92*H92</f>
        <v>0</v>
      </c>
      <c r="Q92" s="214">
        <v>0</v>
      </c>
      <c r="R92" s="214">
        <f>Q92*H92</f>
        <v>0</v>
      </c>
      <c r="S92" s="214">
        <v>0</v>
      </c>
      <c r="T92" s="215">
        <f>S92*H92</f>
        <v>0</v>
      </c>
      <c r="AR92" s="25" t="s">
        <v>1072</v>
      </c>
      <c r="AT92" s="25" t="s">
        <v>140</v>
      </c>
      <c r="AU92" s="25" t="s">
        <v>83</v>
      </c>
      <c r="AY92" s="25" t="s">
        <v>138</v>
      </c>
      <c r="BE92" s="216">
        <f>IF(N92="základní",J92,0)</f>
        <v>0</v>
      </c>
      <c r="BF92" s="216">
        <f>IF(N92="snížená",J92,0)</f>
        <v>0</v>
      </c>
      <c r="BG92" s="216">
        <f>IF(N92="zákl. přenesená",J92,0)</f>
        <v>0</v>
      </c>
      <c r="BH92" s="216">
        <f>IF(N92="sníž. přenesená",J92,0)</f>
        <v>0</v>
      </c>
      <c r="BI92" s="216">
        <f>IF(N92="nulová",J92,0)</f>
        <v>0</v>
      </c>
      <c r="BJ92" s="25" t="s">
        <v>83</v>
      </c>
      <c r="BK92" s="216">
        <f>ROUND(I92*H92,2)</f>
        <v>0</v>
      </c>
      <c r="BL92" s="25" t="s">
        <v>1072</v>
      </c>
      <c r="BM92" s="25" t="s">
        <v>1095</v>
      </c>
    </row>
    <row r="93" spans="2:65" s="1" customFormat="1" ht="94.5">
      <c r="B93" s="42"/>
      <c r="C93" s="64"/>
      <c r="D93" s="217" t="s">
        <v>361</v>
      </c>
      <c r="E93" s="64"/>
      <c r="F93" s="218" t="s">
        <v>1096</v>
      </c>
      <c r="G93" s="64"/>
      <c r="H93" s="64"/>
      <c r="I93" s="173"/>
      <c r="J93" s="64"/>
      <c r="K93" s="64"/>
      <c r="L93" s="62"/>
      <c r="M93" s="289"/>
      <c r="N93" s="290"/>
      <c r="O93" s="290"/>
      <c r="P93" s="290"/>
      <c r="Q93" s="290"/>
      <c r="R93" s="290"/>
      <c r="S93" s="290"/>
      <c r="T93" s="291"/>
      <c r="AT93" s="25" t="s">
        <v>361</v>
      </c>
      <c r="AU93" s="25" t="s">
        <v>83</v>
      </c>
    </row>
    <row r="94" spans="2:65" s="1" customFormat="1" ht="6.95" customHeight="1">
      <c r="B94" s="57"/>
      <c r="C94" s="58"/>
      <c r="D94" s="58"/>
      <c r="E94" s="58"/>
      <c r="F94" s="58"/>
      <c r="G94" s="58"/>
      <c r="H94" s="58"/>
      <c r="I94" s="149"/>
      <c r="J94" s="58"/>
      <c r="K94" s="58"/>
      <c r="L94" s="62"/>
    </row>
  </sheetData>
  <sheetProtection algorithmName="SHA-512" hashValue="6KKRK3L6oKT/sE0C+NukQKS9llwaCJf7i8Elr4CnjRbz10ZhUq2d3nSSsTZ8/SyOyvr88guYgNoIl8b/villiA==" saltValue="C8fFCcpMwIhu8KTbW8C1lg==" spinCount="100000" sheet="1" objects="1" scenarios="1" formatCells="0" formatColumns="0" formatRows="0" sort="0" autoFilter="0"/>
  <autoFilter ref="C77:K93"/>
  <mergeCells count="9">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94" customWidth="1"/>
    <col min="2" max="2" width="1.6640625" style="294" customWidth="1"/>
    <col min="3" max="4" width="5" style="294" customWidth="1"/>
    <col min="5" max="5" width="11.6640625" style="294" customWidth="1"/>
    <col min="6" max="6" width="9.1640625" style="294" customWidth="1"/>
    <col min="7" max="7" width="5" style="294" customWidth="1"/>
    <col min="8" max="8" width="77.83203125" style="294" customWidth="1"/>
    <col min="9" max="10" width="20" style="294" customWidth="1"/>
    <col min="11" max="11" width="1.6640625" style="294" customWidth="1"/>
  </cols>
  <sheetData>
    <row r="1" spans="2:11" ht="37.5" customHeight="1"/>
    <row r="2" spans="2:11" ht="7.5" customHeight="1">
      <c r="B2" s="295"/>
      <c r="C2" s="296"/>
      <c r="D2" s="296"/>
      <c r="E2" s="296"/>
      <c r="F2" s="296"/>
      <c r="G2" s="296"/>
      <c r="H2" s="296"/>
      <c r="I2" s="296"/>
      <c r="J2" s="296"/>
      <c r="K2" s="297"/>
    </row>
    <row r="3" spans="2:11" s="16" customFormat="1" ht="45" customHeight="1">
      <c r="B3" s="298"/>
      <c r="C3" s="425" t="s">
        <v>1097</v>
      </c>
      <c r="D3" s="425"/>
      <c r="E3" s="425"/>
      <c r="F3" s="425"/>
      <c r="G3" s="425"/>
      <c r="H3" s="425"/>
      <c r="I3" s="425"/>
      <c r="J3" s="425"/>
      <c r="K3" s="299"/>
    </row>
    <row r="4" spans="2:11" ht="25.5" customHeight="1">
      <c r="B4" s="300"/>
      <c r="C4" s="429" t="s">
        <v>1098</v>
      </c>
      <c r="D4" s="429"/>
      <c r="E4" s="429"/>
      <c r="F4" s="429"/>
      <c r="G4" s="429"/>
      <c r="H4" s="429"/>
      <c r="I4" s="429"/>
      <c r="J4" s="429"/>
      <c r="K4" s="301"/>
    </row>
    <row r="5" spans="2:11" ht="5.25" customHeight="1">
      <c r="B5" s="300"/>
      <c r="C5" s="302"/>
      <c r="D5" s="302"/>
      <c r="E5" s="302"/>
      <c r="F5" s="302"/>
      <c r="G5" s="302"/>
      <c r="H5" s="302"/>
      <c r="I5" s="302"/>
      <c r="J5" s="302"/>
      <c r="K5" s="301"/>
    </row>
    <row r="6" spans="2:11" ht="15" customHeight="1">
      <c r="B6" s="300"/>
      <c r="C6" s="428" t="s">
        <v>1099</v>
      </c>
      <c r="D6" s="428"/>
      <c r="E6" s="428"/>
      <c r="F6" s="428"/>
      <c r="G6" s="428"/>
      <c r="H6" s="428"/>
      <c r="I6" s="428"/>
      <c r="J6" s="428"/>
      <c r="K6" s="301"/>
    </row>
    <row r="7" spans="2:11" ht="15" customHeight="1">
      <c r="B7" s="304"/>
      <c r="C7" s="428" t="s">
        <v>1100</v>
      </c>
      <c r="D7" s="428"/>
      <c r="E7" s="428"/>
      <c r="F7" s="428"/>
      <c r="G7" s="428"/>
      <c r="H7" s="428"/>
      <c r="I7" s="428"/>
      <c r="J7" s="428"/>
      <c r="K7" s="301"/>
    </row>
    <row r="8" spans="2:11" ht="12.75" customHeight="1">
      <c r="B8" s="304"/>
      <c r="C8" s="303"/>
      <c r="D8" s="303"/>
      <c r="E8" s="303"/>
      <c r="F8" s="303"/>
      <c r="G8" s="303"/>
      <c r="H8" s="303"/>
      <c r="I8" s="303"/>
      <c r="J8" s="303"/>
      <c r="K8" s="301"/>
    </row>
    <row r="9" spans="2:11" ht="15" customHeight="1">
      <c r="B9" s="304"/>
      <c r="C9" s="428" t="s">
        <v>1101</v>
      </c>
      <c r="D9" s="428"/>
      <c r="E9" s="428"/>
      <c r="F9" s="428"/>
      <c r="G9" s="428"/>
      <c r="H9" s="428"/>
      <c r="I9" s="428"/>
      <c r="J9" s="428"/>
      <c r="K9" s="301"/>
    </row>
    <row r="10" spans="2:11" ht="15" customHeight="1">
      <c r="B10" s="304"/>
      <c r="C10" s="303"/>
      <c r="D10" s="428" t="s">
        <v>1102</v>
      </c>
      <c r="E10" s="428"/>
      <c r="F10" s="428"/>
      <c r="G10" s="428"/>
      <c r="H10" s="428"/>
      <c r="I10" s="428"/>
      <c r="J10" s="428"/>
      <c r="K10" s="301"/>
    </row>
    <row r="11" spans="2:11" ht="15" customHeight="1">
      <c r="B11" s="304"/>
      <c r="C11" s="305"/>
      <c r="D11" s="428" t="s">
        <v>1103</v>
      </c>
      <c r="E11" s="428"/>
      <c r="F11" s="428"/>
      <c r="G11" s="428"/>
      <c r="H11" s="428"/>
      <c r="I11" s="428"/>
      <c r="J11" s="428"/>
      <c r="K11" s="301"/>
    </row>
    <row r="12" spans="2:11" ht="12.75" customHeight="1">
      <c r="B12" s="304"/>
      <c r="C12" s="305"/>
      <c r="D12" s="305"/>
      <c r="E12" s="305"/>
      <c r="F12" s="305"/>
      <c r="G12" s="305"/>
      <c r="H12" s="305"/>
      <c r="I12" s="305"/>
      <c r="J12" s="305"/>
      <c r="K12" s="301"/>
    </row>
    <row r="13" spans="2:11" ht="15" customHeight="1">
      <c r="B13" s="304"/>
      <c r="C13" s="305"/>
      <c r="D13" s="428" t="s">
        <v>1104</v>
      </c>
      <c r="E13" s="428"/>
      <c r="F13" s="428"/>
      <c r="G13" s="428"/>
      <c r="H13" s="428"/>
      <c r="I13" s="428"/>
      <c r="J13" s="428"/>
      <c r="K13" s="301"/>
    </row>
    <row r="14" spans="2:11" ht="15" customHeight="1">
      <c r="B14" s="304"/>
      <c r="C14" s="305"/>
      <c r="D14" s="428" t="s">
        <v>1105</v>
      </c>
      <c r="E14" s="428"/>
      <c r="F14" s="428"/>
      <c r="G14" s="428"/>
      <c r="H14" s="428"/>
      <c r="I14" s="428"/>
      <c r="J14" s="428"/>
      <c r="K14" s="301"/>
    </row>
    <row r="15" spans="2:11" ht="15" customHeight="1">
      <c r="B15" s="304"/>
      <c r="C15" s="305"/>
      <c r="D15" s="428" t="s">
        <v>1106</v>
      </c>
      <c r="E15" s="428"/>
      <c r="F15" s="428"/>
      <c r="G15" s="428"/>
      <c r="H15" s="428"/>
      <c r="I15" s="428"/>
      <c r="J15" s="428"/>
      <c r="K15" s="301"/>
    </row>
    <row r="16" spans="2:11" ht="15" customHeight="1">
      <c r="B16" s="304"/>
      <c r="C16" s="305"/>
      <c r="D16" s="305"/>
      <c r="E16" s="306" t="s">
        <v>82</v>
      </c>
      <c r="F16" s="428" t="s">
        <v>1107</v>
      </c>
      <c r="G16" s="428"/>
      <c r="H16" s="428"/>
      <c r="I16" s="428"/>
      <c r="J16" s="428"/>
      <c r="K16" s="301"/>
    </row>
    <row r="17" spans="2:11" ht="15" customHeight="1">
      <c r="B17" s="304"/>
      <c r="C17" s="305"/>
      <c r="D17" s="305"/>
      <c r="E17" s="306" t="s">
        <v>1108</v>
      </c>
      <c r="F17" s="428" t="s">
        <v>1109</v>
      </c>
      <c r="G17" s="428"/>
      <c r="H17" s="428"/>
      <c r="I17" s="428"/>
      <c r="J17" s="428"/>
      <c r="K17" s="301"/>
    </row>
    <row r="18" spans="2:11" ht="15" customHeight="1">
      <c r="B18" s="304"/>
      <c r="C18" s="305"/>
      <c r="D18" s="305"/>
      <c r="E18" s="306" t="s">
        <v>1110</v>
      </c>
      <c r="F18" s="428" t="s">
        <v>1111</v>
      </c>
      <c r="G18" s="428"/>
      <c r="H18" s="428"/>
      <c r="I18" s="428"/>
      <c r="J18" s="428"/>
      <c r="K18" s="301"/>
    </row>
    <row r="19" spans="2:11" ht="15" customHeight="1">
      <c r="B19" s="304"/>
      <c r="C19" s="305"/>
      <c r="D19" s="305"/>
      <c r="E19" s="306" t="s">
        <v>1112</v>
      </c>
      <c r="F19" s="428" t="s">
        <v>1113</v>
      </c>
      <c r="G19" s="428"/>
      <c r="H19" s="428"/>
      <c r="I19" s="428"/>
      <c r="J19" s="428"/>
      <c r="K19" s="301"/>
    </row>
    <row r="20" spans="2:11" ht="15" customHeight="1">
      <c r="B20" s="304"/>
      <c r="C20" s="305"/>
      <c r="D20" s="305"/>
      <c r="E20" s="306" t="s">
        <v>1067</v>
      </c>
      <c r="F20" s="428" t="s">
        <v>1068</v>
      </c>
      <c r="G20" s="428"/>
      <c r="H20" s="428"/>
      <c r="I20" s="428"/>
      <c r="J20" s="428"/>
      <c r="K20" s="301"/>
    </row>
    <row r="21" spans="2:11" ht="15" customHeight="1">
      <c r="B21" s="304"/>
      <c r="C21" s="305"/>
      <c r="D21" s="305"/>
      <c r="E21" s="306" t="s">
        <v>88</v>
      </c>
      <c r="F21" s="428" t="s">
        <v>1114</v>
      </c>
      <c r="G21" s="428"/>
      <c r="H21" s="428"/>
      <c r="I21" s="428"/>
      <c r="J21" s="428"/>
      <c r="K21" s="301"/>
    </row>
    <row r="22" spans="2:11" ht="12.75" customHeight="1">
      <c r="B22" s="304"/>
      <c r="C22" s="305"/>
      <c r="D22" s="305"/>
      <c r="E22" s="305"/>
      <c r="F22" s="305"/>
      <c r="G22" s="305"/>
      <c r="H22" s="305"/>
      <c r="I22" s="305"/>
      <c r="J22" s="305"/>
      <c r="K22" s="301"/>
    </row>
    <row r="23" spans="2:11" ht="15" customHeight="1">
      <c r="B23" s="304"/>
      <c r="C23" s="428" t="s">
        <v>1115</v>
      </c>
      <c r="D23" s="428"/>
      <c r="E23" s="428"/>
      <c r="F23" s="428"/>
      <c r="G23" s="428"/>
      <c r="H23" s="428"/>
      <c r="I23" s="428"/>
      <c r="J23" s="428"/>
      <c r="K23" s="301"/>
    </row>
    <row r="24" spans="2:11" ht="15" customHeight="1">
      <c r="B24" s="304"/>
      <c r="C24" s="428" t="s">
        <v>1116</v>
      </c>
      <c r="D24" s="428"/>
      <c r="E24" s="428"/>
      <c r="F24" s="428"/>
      <c r="G24" s="428"/>
      <c r="H24" s="428"/>
      <c r="I24" s="428"/>
      <c r="J24" s="428"/>
      <c r="K24" s="301"/>
    </row>
    <row r="25" spans="2:11" ht="15" customHeight="1">
      <c r="B25" s="304"/>
      <c r="C25" s="303"/>
      <c r="D25" s="428" t="s">
        <v>1117</v>
      </c>
      <c r="E25" s="428"/>
      <c r="F25" s="428"/>
      <c r="G25" s="428"/>
      <c r="H25" s="428"/>
      <c r="I25" s="428"/>
      <c r="J25" s="428"/>
      <c r="K25" s="301"/>
    </row>
    <row r="26" spans="2:11" ht="15" customHeight="1">
      <c r="B26" s="304"/>
      <c r="C26" s="305"/>
      <c r="D26" s="428" t="s">
        <v>1118</v>
      </c>
      <c r="E26" s="428"/>
      <c r="F26" s="428"/>
      <c r="G26" s="428"/>
      <c r="H26" s="428"/>
      <c r="I26" s="428"/>
      <c r="J26" s="428"/>
      <c r="K26" s="301"/>
    </row>
    <row r="27" spans="2:11" ht="12.75" customHeight="1">
      <c r="B27" s="304"/>
      <c r="C27" s="305"/>
      <c r="D27" s="305"/>
      <c r="E27" s="305"/>
      <c r="F27" s="305"/>
      <c r="G27" s="305"/>
      <c r="H27" s="305"/>
      <c r="I27" s="305"/>
      <c r="J27" s="305"/>
      <c r="K27" s="301"/>
    </row>
    <row r="28" spans="2:11" ht="15" customHeight="1">
      <c r="B28" s="304"/>
      <c r="C28" s="305"/>
      <c r="D28" s="428" t="s">
        <v>1119</v>
      </c>
      <c r="E28" s="428"/>
      <c r="F28" s="428"/>
      <c r="G28" s="428"/>
      <c r="H28" s="428"/>
      <c r="I28" s="428"/>
      <c r="J28" s="428"/>
      <c r="K28" s="301"/>
    </row>
    <row r="29" spans="2:11" ht="15" customHeight="1">
      <c r="B29" s="304"/>
      <c r="C29" s="305"/>
      <c r="D29" s="428" t="s">
        <v>1120</v>
      </c>
      <c r="E29" s="428"/>
      <c r="F29" s="428"/>
      <c r="G29" s="428"/>
      <c r="H29" s="428"/>
      <c r="I29" s="428"/>
      <c r="J29" s="428"/>
      <c r="K29" s="301"/>
    </row>
    <row r="30" spans="2:11" ht="12.75" customHeight="1">
      <c r="B30" s="304"/>
      <c r="C30" s="305"/>
      <c r="D30" s="305"/>
      <c r="E30" s="305"/>
      <c r="F30" s="305"/>
      <c r="G30" s="305"/>
      <c r="H30" s="305"/>
      <c r="I30" s="305"/>
      <c r="J30" s="305"/>
      <c r="K30" s="301"/>
    </row>
    <row r="31" spans="2:11" ht="15" customHeight="1">
      <c r="B31" s="304"/>
      <c r="C31" s="305"/>
      <c r="D31" s="428" t="s">
        <v>1121</v>
      </c>
      <c r="E31" s="428"/>
      <c r="F31" s="428"/>
      <c r="G31" s="428"/>
      <c r="H31" s="428"/>
      <c r="I31" s="428"/>
      <c r="J31" s="428"/>
      <c r="K31" s="301"/>
    </row>
    <row r="32" spans="2:11" ht="15" customHeight="1">
      <c r="B32" s="304"/>
      <c r="C32" s="305"/>
      <c r="D32" s="428" t="s">
        <v>1122</v>
      </c>
      <c r="E32" s="428"/>
      <c r="F32" s="428"/>
      <c r="G32" s="428"/>
      <c r="H32" s="428"/>
      <c r="I32" s="428"/>
      <c r="J32" s="428"/>
      <c r="K32" s="301"/>
    </row>
    <row r="33" spans="2:11" ht="15" customHeight="1">
      <c r="B33" s="304"/>
      <c r="C33" s="305"/>
      <c r="D33" s="428" t="s">
        <v>1123</v>
      </c>
      <c r="E33" s="428"/>
      <c r="F33" s="428"/>
      <c r="G33" s="428"/>
      <c r="H33" s="428"/>
      <c r="I33" s="428"/>
      <c r="J33" s="428"/>
      <c r="K33" s="301"/>
    </row>
    <row r="34" spans="2:11" ht="15" customHeight="1">
      <c r="B34" s="304"/>
      <c r="C34" s="305"/>
      <c r="D34" s="303"/>
      <c r="E34" s="307" t="s">
        <v>123</v>
      </c>
      <c r="F34" s="303"/>
      <c r="G34" s="428" t="s">
        <v>1124</v>
      </c>
      <c r="H34" s="428"/>
      <c r="I34" s="428"/>
      <c r="J34" s="428"/>
      <c r="K34" s="301"/>
    </row>
    <row r="35" spans="2:11" ht="30.75" customHeight="1">
      <c r="B35" s="304"/>
      <c r="C35" s="305"/>
      <c r="D35" s="303"/>
      <c r="E35" s="307" t="s">
        <v>1125</v>
      </c>
      <c r="F35" s="303"/>
      <c r="G35" s="428" t="s">
        <v>1126</v>
      </c>
      <c r="H35" s="428"/>
      <c r="I35" s="428"/>
      <c r="J35" s="428"/>
      <c r="K35" s="301"/>
    </row>
    <row r="36" spans="2:11" ht="15" customHeight="1">
      <c r="B36" s="304"/>
      <c r="C36" s="305"/>
      <c r="D36" s="303"/>
      <c r="E36" s="307" t="s">
        <v>57</v>
      </c>
      <c r="F36" s="303"/>
      <c r="G36" s="428" t="s">
        <v>1127</v>
      </c>
      <c r="H36" s="428"/>
      <c r="I36" s="428"/>
      <c r="J36" s="428"/>
      <c r="K36" s="301"/>
    </row>
    <row r="37" spans="2:11" ht="15" customHeight="1">
      <c r="B37" s="304"/>
      <c r="C37" s="305"/>
      <c r="D37" s="303"/>
      <c r="E37" s="307" t="s">
        <v>124</v>
      </c>
      <c r="F37" s="303"/>
      <c r="G37" s="428" t="s">
        <v>1128</v>
      </c>
      <c r="H37" s="428"/>
      <c r="I37" s="428"/>
      <c r="J37" s="428"/>
      <c r="K37" s="301"/>
    </row>
    <row r="38" spans="2:11" ht="15" customHeight="1">
      <c r="B38" s="304"/>
      <c r="C38" s="305"/>
      <c r="D38" s="303"/>
      <c r="E38" s="307" t="s">
        <v>125</v>
      </c>
      <c r="F38" s="303"/>
      <c r="G38" s="428" t="s">
        <v>1129</v>
      </c>
      <c r="H38" s="428"/>
      <c r="I38" s="428"/>
      <c r="J38" s="428"/>
      <c r="K38" s="301"/>
    </row>
    <row r="39" spans="2:11" ht="15" customHeight="1">
      <c r="B39" s="304"/>
      <c r="C39" s="305"/>
      <c r="D39" s="303"/>
      <c r="E39" s="307" t="s">
        <v>126</v>
      </c>
      <c r="F39" s="303"/>
      <c r="G39" s="428" t="s">
        <v>1130</v>
      </c>
      <c r="H39" s="428"/>
      <c r="I39" s="428"/>
      <c r="J39" s="428"/>
      <c r="K39" s="301"/>
    </row>
    <row r="40" spans="2:11" ht="15" customHeight="1">
      <c r="B40" s="304"/>
      <c r="C40" s="305"/>
      <c r="D40" s="303"/>
      <c r="E40" s="307" t="s">
        <v>1131</v>
      </c>
      <c r="F40" s="303"/>
      <c r="G40" s="428" t="s">
        <v>1132</v>
      </c>
      <c r="H40" s="428"/>
      <c r="I40" s="428"/>
      <c r="J40" s="428"/>
      <c r="K40" s="301"/>
    </row>
    <row r="41" spans="2:11" ht="15" customHeight="1">
      <c r="B41" s="304"/>
      <c r="C41" s="305"/>
      <c r="D41" s="303"/>
      <c r="E41" s="307"/>
      <c r="F41" s="303"/>
      <c r="G41" s="428" t="s">
        <v>1133</v>
      </c>
      <c r="H41" s="428"/>
      <c r="I41" s="428"/>
      <c r="J41" s="428"/>
      <c r="K41" s="301"/>
    </row>
    <row r="42" spans="2:11" ht="15" customHeight="1">
      <c r="B42" s="304"/>
      <c r="C42" s="305"/>
      <c r="D42" s="303"/>
      <c r="E42" s="307" t="s">
        <v>1134</v>
      </c>
      <c r="F42" s="303"/>
      <c r="G42" s="428" t="s">
        <v>1135</v>
      </c>
      <c r="H42" s="428"/>
      <c r="I42" s="428"/>
      <c r="J42" s="428"/>
      <c r="K42" s="301"/>
    </row>
    <row r="43" spans="2:11" ht="15" customHeight="1">
      <c r="B43" s="304"/>
      <c r="C43" s="305"/>
      <c r="D43" s="303"/>
      <c r="E43" s="307" t="s">
        <v>128</v>
      </c>
      <c r="F43" s="303"/>
      <c r="G43" s="428" t="s">
        <v>1136</v>
      </c>
      <c r="H43" s="428"/>
      <c r="I43" s="428"/>
      <c r="J43" s="428"/>
      <c r="K43" s="301"/>
    </row>
    <row r="44" spans="2:11" ht="12.75" customHeight="1">
      <c r="B44" s="304"/>
      <c r="C44" s="305"/>
      <c r="D44" s="303"/>
      <c r="E44" s="303"/>
      <c r="F44" s="303"/>
      <c r="G44" s="303"/>
      <c r="H44" s="303"/>
      <c r="I44" s="303"/>
      <c r="J44" s="303"/>
      <c r="K44" s="301"/>
    </row>
    <row r="45" spans="2:11" ht="15" customHeight="1">
      <c r="B45" s="304"/>
      <c r="C45" s="305"/>
      <c r="D45" s="428" t="s">
        <v>1137</v>
      </c>
      <c r="E45" s="428"/>
      <c r="F45" s="428"/>
      <c r="G45" s="428"/>
      <c r="H45" s="428"/>
      <c r="I45" s="428"/>
      <c r="J45" s="428"/>
      <c r="K45" s="301"/>
    </row>
    <row r="46" spans="2:11" ht="15" customHeight="1">
      <c r="B46" s="304"/>
      <c r="C46" s="305"/>
      <c r="D46" s="305"/>
      <c r="E46" s="428" t="s">
        <v>1138</v>
      </c>
      <c r="F46" s="428"/>
      <c r="G46" s="428"/>
      <c r="H46" s="428"/>
      <c r="I46" s="428"/>
      <c r="J46" s="428"/>
      <c r="K46" s="301"/>
    </row>
    <row r="47" spans="2:11" ht="15" customHeight="1">
      <c r="B47" s="304"/>
      <c r="C47" s="305"/>
      <c r="D47" s="305"/>
      <c r="E47" s="428" t="s">
        <v>1139</v>
      </c>
      <c r="F47" s="428"/>
      <c r="G47" s="428"/>
      <c r="H47" s="428"/>
      <c r="I47" s="428"/>
      <c r="J47" s="428"/>
      <c r="K47" s="301"/>
    </row>
    <row r="48" spans="2:11" ht="15" customHeight="1">
      <c r="B48" s="304"/>
      <c r="C48" s="305"/>
      <c r="D48" s="305"/>
      <c r="E48" s="428" t="s">
        <v>1140</v>
      </c>
      <c r="F48" s="428"/>
      <c r="G48" s="428"/>
      <c r="H48" s="428"/>
      <c r="I48" s="428"/>
      <c r="J48" s="428"/>
      <c r="K48" s="301"/>
    </row>
    <row r="49" spans="2:11" ht="15" customHeight="1">
      <c r="B49" s="304"/>
      <c r="C49" s="305"/>
      <c r="D49" s="428" t="s">
        <v>1141</v>
      </c>
      <c r="E49" s="428"/>
      <c r="F49" s="428"/>
      <c r="G49" s="428"/>
      <c r="H49" s="428"/>
      <c r="I49" s="428"/>
      <c r="J49" s="428"/>
      <c r="K49" s="301"/>
    </row>
    <row r="50" spans="2:11" ht="25.5" customHeight="1">
      <c r="B50" s="300"/>
      <c r="C50" s="429" t="s">
        <v>1142</v>
      </c>
      <c r="D50" s="429"/>
      <c r="E50" s="429"/>
      <c r="F50" s="429"/>
      <c r="G50" s="429"/>
      <c r="H50" s="429"/>
      <c r="I50" s="429"/>
      <c r="J50" s="429"/>
      <c r="K50" s="301"/>
    </row>
    <row r="51" spans="2:11" ht="5.25" customHeight="1">
      <c r="B51" s="300"/>
      <c r="C51" s="302"/>
      <c r="D51" s="302"/>
      <c r="E51" s="302"/>
      <c r="F51" s="302"/>
      <c r="G51" s="302"/>
      <c r="H51" s="302"/>
      <c r="I51" s="302"/>
      <c r="J51" s="302"/>
      <c r="K51" s="301"/>
    </row>
    <row r="52" spans="2:11" ht="15" customHeight="1">
      <c r="B52" s="300"/>
      <c r="C52" s="428" t="s">
        <v>1143</v>
      </c>
      <c r="D52" s="428"/>
      <c r="E52" s="428"/>
      <c r="F52" s="428"/>
      <c r="G52" s="428"/>
      <c r="H52" s="428"/>
      <c r="I52" s="428"/>
      <c r="J52" s="428"/>
      <c r="K52" s="301"/>
    </row>
    <row r="53" spans="2:11" ht="15" customHeight="1">
      <c r="B53" s="300"/>
      <c r="C53" s="428" t="s">
        <v>1144</v>
      </c>
      <c r="D53" s="428"/>
      <c r="E53" s="428"/>
      <c r="F53" s="428"/>
      <c r="G53" s="428"/>
      <c r="H53" s="428"/>
      <c r="I53" s="428"/>
      <c r="J53" s="428"/>
      <c r="K53" s="301"/>
    </row>
    <row r="54" spans="2:11" ht="12.75" customHeight="1">
      <c r="B54" s="300"/>
      <c r="C54" s="303"/>
      <c r="D54" s="303"/>
      <c r="E54" s="303"/>
      <c r="F54" s="303"/>
      <c r="G54" s="303"/>
      <c r="H54" s="303"/>
      <c r="I54" s="303"/>
      <c r="J54" s="303"/>
      <c r="K54" s="301"/>
    </row>
    <row r="55" spans="2:11" ht="15" customHeight="1">
      <c r="B55" s="300"/>
      <c r="C55" s="428" t="s">
        <v>1145</v>
      </c>
      <c r="D55" s="428"/>
      <c r="E55" s="428"/>
      <c r="F55" s="428"/>
      <c r="G55" s="428"/>
      <c r="H55" s="428"/>
      <c r="I55" s="428"/>
      <c r="J55" s="428"/>
      <c r="K55" s="301"/>
    </row>
    <row r="56" spans="2:11" ht="15" customHeight="1">
      <c r="B56" s="300"/>
      <c r="C56" s="305"/>
      <c r="D56" s="428" t="s">
        <v>1146</v>
      </c>
      <c r="E56" s="428"/>
      <c r="F56" s="428"/>
      <c r="G56" s="428"/>
      <c r="H56" s="428"/>
      <c r="I56" s="428"/>
      <c r="J56" s="428"/>
      <c r="K56" s="301"/>
    </row>
    <row r="57" spans="2:11" ht="15" customHeight="1">
      <c r="B57" s="300"/>
      <c r="C57" s="305"/>
      <c r="D57" s="428" t="s">
        <v>1147</v>
      </c>
      <c r="E57" s="428"/>
      <c r="F57" s="428"/>
      <c r="G57" s="428"/>
      <c r="H57" s="428"/>
      <c r="I57" s="428"/>
      <c r="J57" s="428"/>
      <c r="K57" s="301"/>
    </row>
    <row r="58" spans="2:11" ht="15" customHeight="1">
      <c r="B58" s="300"/>
      <c r="C58" s="305"/>
      <c r="D58" s="428" t="s">
        <v>1148</v>
      </c>
      <c r="E58" s="428"/>
      <c r="F58" s="428"/>
      <c r="G58" s="428"/>
      <c r="H58" s="428"/>
      <c r="I58" s="428"/>
      <c r="J58" s="428"/>
      <c r="K58" s="301"/>
    </row>
    <row r="59" spans="2:11" ht="15" customHeight="1">
      <c r="B59" s="300"/>
      <c r="C59" s="305"/>
      <c r="D59" s="428" t="s">
        <v>1149</v>
      </c>
      <c r="E59" s="428"/>
      <c r="F59" s="428"/>
      <c r="G59" s="428"/>
      <c r="H59" s="428"/>
      <c r="I59" s="428"/>
      <c r="J59" s="428"/>
      <c r="K59" s="301"/>
    </row>
    <row r="60" spans="2:11" ht="15" customHeight="1">
      <c r="B60" s="300"/>
      <c r="C60" s="305"/>
      <c r="D60" s="427" t="s">
        <v>1150</v>
      </c>
      <c r="E60" s="427"/>
      <c r="F60" s="427"/>
      <c r="G60" s="427"/>
      <c r="H60" s="427"/>
      <c r="I60" s="427"/>
      <c r="J60" s="427"/>
      <c r="K60" s="301"/>
    </row>
    <row r="61" spans="2:11" ht="15" customHeight="1">
      <c r="B61" s="300"/>
      <c r="C61" s="305"/>
      <c r="D61" s="428" t="s">
        <v>1151</v>
      </c>
      <c r="E61" s="428"/>
      <c r="F61" s="428"/>
      <c r="G61" s="428"/>
      <c r="H61" s="428"/>
      <c r="I61" s="428"/>
      <c r="J61" s="428"/>
      <c r="K61" s="301"/>
    </row>
    <row r="62" spans="2:11" ht="12.75" customHeight="1">
      <c r="B62" s="300"/>
      <c r="C62" s="305"/>
      <c r="D62" s="305"/>
      <c r="E62" s="308"/>
      <c r="F62" s="305"/>
      <c r="G62" s="305"/>
      <c r="H62" s="305"/>
      <c r="I62" s="305"/>
      <c r="J62" s="305"/>
      <c r="K62" s="301"/>
    </row>
    <row r="63" spans="2:11" ht="15" customHeight="1">
      <c r="B63" s="300"/>
      <c r="C63" s="305"/>
      <c r="D63" s="428" t="s">
        <v>1152</v>
      </c>
      <c r="E63" s="428"/>
      <c r="F63" s="428"/>
      <c r="G63" s="428"/>
      <c r="H63" s="428"/>
      <c r="I63" s="428"/>
      <c r="J63" s="428"/>
      <c r="K63" s="301"/>
    </row>
    <row r="64" spans="2:11" ht="15" customHeight="1">
      <c r="B64" s="300"/>
      <c r="C64" s="305"/>
      <c r="D64" s="427" t="s">
        <v>1153</v>
      </c>
      <c r="E64" s="427"/>
      <c r="F64" s="427"/>
      <c r="G64" s="427"/>
      <c r="H64" s="427"/>
      <c r="I64" s="427"/>
      <c r="J64" s="427"/>
      <c r="K64" s="301"/>
    </row>
    <row r="65" spans="2:11" ht="15" customHeight="1">
      <c r="B65" s="300"/>
      <c r="C65" s="305"/>
      <c r="D65" s="428" t="s">
        <v>1154</v>
      </c>
      <c r="E65" s="428"/>
      <c r="F65" s="428"/>
      <c r="G65" s="428"/>
      <c r="H65" s="428"/>
      <c r="I65" s="428"/>
      <c r="J65" s="428"/>
      <c r="K65" s="301"/>
    </row>
    <row r="66" spans="2:11" ht="15" customHeight="1">
      <c r="B66" s="300"/>
      <c r="C66" s="305"/>
      <c r="D66" s="428" t="s">
        <v>1155</v>
      </c>
      <c r="E66" s="428"/>
      <c r="F66" s="428"/>
      <c r="G66" s="428"/>
      <c r="H66" s="428"/>
      <c r="I66" s="428"/>
      <c r="J66" s="428"/>
      <c r="K66" s="301"/>
    </row>
    <row r="67" spans="2:11" ht="15" customHeight="1">
      <c r="B67" s="300"/>
      <c r="C67" s="305"/>
      <c r="D67" s="428" t="s">
        <v>1156</v>
      </c>
      <c r="E67" s="428"/>
      <c r="F67" s="428"/>
      <c r="G67" s="428"/>
      <c r="H67" s="428"/>
      <c r="I67" s="428"/>
      <c r="J67" s="428"/>
      <c r="K67" s="301"/>
    </row>
    <row r="68" spans="2:11" ht="15" customHeight="1">
      <c r="B68" s="300"/>
      <c r="C68" s="305"/>
      <c r="D68" s="428" t="s">
        <v>1157</v>
      </c>
      <c r="E68" s="428"/>
      <c r="F68" s="428"/>
      <c r="G68" s="428"/>
      <c r="H68" s="428"/>
      <c r="I68" s="428"/>
      <c r="J68" s="428"/>
      <c r="K68" s="301"/>
    </row>
    <row r="69" spans="2:11" ht="12.75" customHeight="1">
      <c r="B69" s="309"/>
      <c r="C69" s="310"/>
      <c r="D69" s="310"/>
      <c r="E69" s="310"/>
      <c r="F69" s="310"/>
      <c r="G69" s="310"/>
      <c r="H69" s="310"/>
      <c r="I69" s="310"/>
      <c r="J69" s="310"/>
      <c r="K69" s="311"/>
    </row>
    <row r="70" spans="2:11" ht="18.75" customHeight="1">
      <c r="B70" s="312"/>
      <c r="C70" s="312"/>
      <c r="D70" s="312"/>
      <c r="E70" s="312"/>
      <c r="F70" s="312"/>
      <c r="G70" s="312"/>
      <c r="H70" s="312"/>
      <c r="I70" s="312"/>
      <c r="J70" s="312"/>
      <c r="K70" s="313"/>
    </row>
    <row r="71" spans="2:11" ht="18.75" customHeight="1">
      <c r="B71" s="313"/>
      <c r="C71" s="313"/>
      <c r="D71" s="313"/>
      <c r="E71" s="313"/>
      <c r="F71" s="313"/>
      <c r="G71" s="313"/>
      <c r="H71" s="313"/>
      <c r="I71" s="313"/>
      <c r="J71" s="313"/>
      <c r="K71" s="313"/>
    </row>
    <row r="72" spans="2:11" ht="7.5" customHeight="1">
      <c r="B72" s="314"/>
      <c r="C72" s="315"/>
      <c r="D72" s="315"/>
      <c r="E72" s="315"/>
      <c r="F72" s="315"/>
      <c r="G72" s="315"/>
      <c r="H72" s="315"/>
      <c r="I72" s="315"/>
      <c r="J72" s="315"/>
      <c r="K72" s="316"/>
    </row>
    <row r="73" spans="2:11" ht="45" customHeight="1">
      <c r="B73" s="317"/>
      <c r="C73" s="426" t="s">
        <v>105</v>
      </c>
      <c r="D73" s="426"/>
      <c r="E73" s="426"/>
      <c r="F73" s="426"/>
      <c r="G73" s="426"/>
      <c r="H73" s="426"/>
      <c r="I73" s="426"/>
      <c r="J73" s="426"/>
      <c r="K73" s="318"/>
    </row>
    <row r="74" spans="2:11" ht="17.25" customHeight="1">
      <c r="B74" s="317"/>
      <c r="C74" s="319" t="s">
        <v>1158</v>
      </c>
      <c r="D74" s="319"/>
      <c r="E74" s="319"/>
      <c r="F74" s="319" t="s">
        <v>1159</v>
      </c>
      <c r="G74" s="320"/>
      <c r="H74" s="319" t="s">
        <v>124</v>
      </c>
      <c r="I74" s="319" t="s">
        <v>61</v>
      </c>
      <c r="J74" s="319" t="s">
        <v>1160</v>
      </c>
      <c r="K74" s="318"/>
    </row>
    <row r="75" spans="2:11" ht="17.25" customHeight="1">
      <c r="B75" s="317"/>
      <c r="C75" s="321" t="s">
        <v>1161</v>
      </c>
      <c r="D75" s="321"/>
      <c r="E75" s="321"/>
      <c r="F75" s="322" t="s">
        <v>1162</v>
      </c>
      <c r="G75" s="323"/>
      <c r="H75" s="321"/>
      <c r="I75" s="321"/>
      <c r="J75" s="321" t="s">
        <v>1163</v>
      </c>
      <c r="K75" s="318"/>
    </row>
    <row r="76" spans="2:11" ht="5.25" customHeight="1">
      <c r="B76" s="317"/>
      <c r="C76" s="324"/>
      <c r="D76" s="324"/>
      <c r="E76" s="324"/>
      <c r="F76" s="324"/>
      <c r="G76" s="325"/>
      <c r="H76" s="324"/>
      <c r="I76" s="324"/>
      <c r="J76" s="324"/>
      <c r="K76" s="318"/>
    </row>
    <row r="77" spans="2:11" ht="15" customHeight="1">
      <c r="B77" s="317"/>
      <c r="C77" s="307" t="s">
        <v>57</v>
      </c>
      <c r="D77" s="324"/>
      <c r="E77" s="324"/>
      <c r="F77" s="326" t="s">
        <v>1164</v>
      </c>
      <c r="G77" s="325"/>
      <c r="H77" s="307" t="s">
        <v>1165</v>
      </c>
      <c r="I77" s="307" t="s">
        <v>1166</v>
      </c>
      <c r="J77" s="307">
        <v>20</v>
      </c>
      <c r="K77" s="318"/>
    </row>
    <row r="78" spans="2:11" ht="15" customHeight="1">
      <c r="B78" s="317"/>
      <c r="C78" s="307" t="s">
        <v>1167</v>
      </c>
      <c r="D78" s="307"/>
      <c r="E78" s="307"/>
      <c r="F78" s="326" t="s">
        <v>1164</v>
      </c>
      <c r="G78" s="325"/>
      <c r="H78" s="307" t="s">
        <v>1168</v>
      </c>
      <c r="I78" s="307" t="s">
        <v>1166</v>
      </c>
      <c r="J78" s="307">
        <v>120</v>
      </c>
      <c r="K78" s="318"/>
    </row>
    <row r="79" spans="2:11" ht="15" customHeight="1">
      <c r="B79" s="327"/>
      <c r="C79" s="307" t="s">
        <v>1169</v>
      </c>
      <c r="D79" s="307"/>
      <c r="E79" s="307"/>
      <c r="F79" s="326" t="s">
        <v>1170</v>
      </c>
      <c r="G79" s="325"/>
      <c r="H79" s="307" t="s">
        <v>1171</v>
      </c>
      <c r="I79" s="307" t="s">
        <v>1166</v>
      </c>
      <c r="J79" s="307">
        <v>50</v>
      </c>
      <c r="K79" s="318"/>
    </row>
    <row r="80" spans="2:11" ht="15" customHeight="1">
      <c r="B80" s="327"/>
      <c r="C80" s="307" t="s">
        <v>1172</v>
      </c>
      <c r="D80" s="307"/>
      <c r="E80" s="307"/>
      <c r="F80" s="326" t="s">
        <v>1164</v>
      </c>
      <c r="G80" s="325"/>
      <c r="H80" s="307" t="s">
        <v>1173</v>
      </c>
      <c r="I80" s="307" t="s">
        <v>1174</v>
      </c>
      <c r="J80" s="307"/>
      <c r="K80" s="318"/>
    </row>
    <row r="81" spans="2:11" ht="15" customHeight="1">
      <c r="B81" s="327"/>
      <c r="C81" s="328" t="s">
        <v>1175</v>
      </c>
      <c r="D81" s="328"/>
      <c r="E81" s="328"/>
      <c r="F81" s="329" t="s">
        <v>1170</v>
      </c>
      <c r="G81" s="328"/>
      <c r="H81" s="328" t="s">
        <v>1176</v>
      </c>
      <c r="I81" s="328" t="s">
        <v>1166</v>
      </c>
      <c r="J81" s="328">
        <v>15</v>
      </c>
      <c r="K81" s="318"/>
    </row>
    <row r="82" spans="2:11" ht="15" customHeight="1">
      <c r="B82" s="327"/>
      <c r="C82" s="328" t="s">
        <v>1177</v>
      </c>
      <c r="D82" s="328"/>
      <c r="E82" s="328"/>
      <c r="F82" s="329" t="s">
        <v>1170</v>
      </c>
      <c r="G82" s="328"/>
      <c r="H82" s="328" t="s">
        <v>1178</v>
      </c>
      <c r="I82" s="328" t="s">
        <v>1166</v>
      </c>
      <c r="J82" s="328">
        <v>15</v>
      </c>
      <c r="K82" s="318"/>
    </row>
    <row r="83" spans="2:11" ht="15" customHeight="1">
      <c r="B83" s="327"/>
      <c r="C83" s="328" t="s">
        <v>1179</v>
      </c>
      <c r="D83" s="328"/>
      <c r="E83" s="328"/>
      <c r="F83" s="329" t="s">
        <v>1170</v>
      </c>
      <c r="G83" s="328"/>
      <c r="H83" s="328" t="s">
        <v>1180</v>
      </c>
      <c r="I83" s="328" t="s">
        <v>1166</v>
      </c>
      <c r="J83" s="328">
        <v>20</v>
      </c>
      <c r="K83" s="318"/>
    </row>
    <row r="84" spans="2:11" ht="15" customHeight="1">
      <c r="B84" s="327"/>
      <c r="C84" s="328" t="s">
        <v>1181</v>
      </c>
      <c r="D84" s="328"/>
      <c r="E84" s="328"/>
      <c r="F84" s="329" t="s">
        <v>1170</v>
      </c>
      <c r="G84" s="328"/>
      <c r="H84" s="328" t="s">
        <v>1182</v>
      </c>
      <c r="I84" s="328" t="s">
        <v>1166</v>
      </c>
      <c r="J84" s="328">
        <v>20</v>
      </c>
      <c r="K84" s="318"/>
    </row>
    <row r="85" spans="2:11" ht="15" customHeight="1">
      <c r="B85" s="327"/>
      <c r="C85" s="307" t="s">
        <v>1183</v>
      </c>
      <c r="D85" s="307"/>
      <c r="E85" s="307"/>
      <c r="F85" s="326" t="s">
        <v>1170</v>
      </c>
      <c r="G85" s="325"/>
      <c r="H85" s="307" t="s">
        <v>1184</v>
      </c>
      <c r="I85" s="307" t="s">
        <v>1166</v>
      </c>
      <c r="J85" s="307">
        <v>50</v>
      </c>
      <c r="K85" s="318"/>
    </row>
    <row r="86" spans="2:11" ht="15" customHeight="1">
      <c r="B86" s="327"/>
      <c r="C86" s="307" t="s">
        <v>1185</v>
      </c>
      <c r="D86" s="307"/>
      <c r="E86" s="307"/>
      <c r="F86" s="326" t="s">
        <v>1170</v>
      </c>
      <c r="G86" s="325"/>
      <c r="H86" s="307" t="s">
        <v>1186</v>
      </c>
      <c r="I86" s="307" t="s">
        <v>1166</v>
      </c>
      <c r="J86" s="307">
        <v>20</v>
      </c>
      <c r="K86" s="318"/>
    </row>
    <row r="87" spans="2:11" ht="15" customHeight="1">
      <c r="B87" s="327"/>
      <c r="C87" s="307" t="s">
        <v>1187</v>
      </c>
      <c r="D87" s="307"/>
      <c r="E87" s="307"/>
      <c r="F87" s="326" t="s">
        <v>1170</v>
      </c>
      <c r="G87" s="325"/>
      <c r="H87" s="307" t="s">
        <v>1188</v>
      </c>
      <c r="I87" s="307" t="s">
        <v>1166</v>
      </c>
      <c r="J87" s="307">
        <v>20</v>
      </c>
      <c r="K87" s="318"/>
    </row>
    <row r="88" spans="2:11" ht="15" customHeight="1">
      <c r="B88" s="327"/>
      <c r="C88" s="307" t="s">
        <v>1189</v>
      </c>
      <c r="D88" s="307"/>
      <c r="E88" s="307"/>
      <c r="F88" s="326" t="s">
        <v>1170</v>
      </c>
      <c r="G88" s="325"/>
      <c r="H88" s="307" t="s">
        <v>1190</v>
      </c>
      <c r="I88" s="307" t="s">
        <v>1166</v>
      </c>
      <c r="J88" s="307">
        <v>50</v>
      </c>
      <c r="K88" s="318"/>
    </row>
    <row r="89" spans="2:11" ht="15" customHeight="1">
      <c r="B89" s="327"/>
      <c r="C89" s="307" t="s">
        <v>1191</v>
      </c>
      <c r="D89" s="307"/>
      <c r="E89" s="307"/>
      <c r="F89" s="326" t="s">
        <v>1170</v>
      </c>
      <c r="G89" s="325"/>
      <c r="H89" s="307" t="s">
        <v>1191</v>
      </c>
      <c r="I89" s="307" t="s">
        <v>1166</v>
      </c>
      <c r="J89" s="307">
        <v>50</v>
      </c>
      <c r="K89" s="318"/>
    </row>
    <row r="90" spans="2:11" ht="15" customHeight="1">
      <c r="B90" s="327"/>
      <c r="C90" s="307" t="s">
        <v>129</v>
      </c>
      <c r="D90" s="307"/>
      <c r="E90" s="307"/>
      <c r="F90" s="326" t="s">
        <v>1170</v>
      </c>
      <c r="G90" s="325"/>
      <c r="H90" s="307" t="s">
        <v>1192</v>
      </c>
      <c r="I90" s="307" t="s">
        <v>1166</v>
      </c>
      <c r="J90" s="307">
        <v>255</v>
      </c>
      <c r="K90" s="318"/>
    </row>
    <row r="91" spans="2:11" ht="15" customHeight="1">
      <c r="B91" s="327"/>
      <c r="C91" s="307" t="s">
        <v>1193</v>
      </c>
      <c r="D91" s="307"/>
      <c r="E91" s="307"/>
      <c r="F91" s="326" t="s">
        <v>1164</v>
      </c>
      <c r="G91" s="325"/>
      <c r="H91" s="307" t="s">
        <v>1194</v>
      </c>
      <c r="I91" s="307" t="s">
        <v>1195</v>
      </c>
      <c r="J91" s="307"/>
      <c r="K91" s="318"/>
    </row>
    <row r="92" spans="2:11" ht="15" customHeight="1">
      <c r="B92" s="327"/>
      <c r="C92" s="307" t="s">
        <v>1196</v>
      </c>
      <c r="D92" s="307"/>
      <c r="E92" s="307"/>
      <c r="F92" s="326" t="s">
        <v>1164</v>
      </c>
      <c r="G92" s="325"/>
      <c r="H92" s="307" t="s">
        <v>1197</v>
      </c>
      <c r="I92" s="307" t="s">
        <v>1198</v>
      </c>
      <c r="J92" s="307"/>
      <c r="K92" s="318"/>
    </row>
    <row r="93" spans="2:11" ht="15" customHeight="1">
      <c r="B93" s="327"/>
      <c r="C93" s="307" t="s">
        <v>1199</v>
      </c>
      <c r="D93" s="307"/>
      <c r="E93" s="307"/>
      <c r="F93" s="326" t="s">
        <v>1164</v>
      </c>
      <c r="G93" s="325"/>
      <c r="H93" s="307" t="s">
        <v>1199</v>
      </c>
      <c r="I93" s="307" t="s">
        <v>1198</v>
      </c>
      <c r="J93" s="307"/>
      <c r="K93" s="318"/>
    </row>
    <row r="94" spans="2:11" ht="15" customHeight="1">
      <c r="B94" s="327"/>
      <c r="C94" s="307" t="s">
        <v>42</v>
      </c>
      <c r="D94" s="307"/>
      <c r="E94" s="307"/>
      <c r="F94" s="326" t="s">
        <v>1164</v>
      </c>
      <c r="G94" s="325"/>
      <c r="H94" s="307" t="s">
        <v>1200</v>
      </c>
      <c r="I94" s="307" t="s">
        <v>1198</v>
      </c>
      <c r="J94" s="307"/>
      <c r="K94" s="318"/>
    </row>
    <row r="95" spans="2:11" ht="15" customHeight="1">
      <c r="B95" s="327"/>
      <c r="C95" s="307" t="s">
        <v>52</v>
      </c>
      <c r="D95" s="307"/>
      <c r="E95" s="307"/>
      <c r="F95" s="326" t="s">
        <v>1164</v>
      </c>
      <c r="G95" s="325"/>
      <c r="H95" s="307" t="s">
        <v>1201</v>
      </c>
      <c r="I95" s="307" t="s">
        <v>1198</v>
      </c>
      <c r="J95" s="307"/>
      <c r="K95" s="318"/>
    </row>
    <row r="96" spans="2:11" ht="15" customHeight="1">
      <c r="B96" s="330"/>
      <c r="C96" s="331"/>
      <c r="D96" s="331"/>
      <c r="E96" s="331"/>
      <c r="F96" s="331"/>
      <c r="G96" s="331"/>
      <c r="H96" s="331"/>
      <c r="I96" s="331"/>
      <c r="J96" s="331"/>
      <c r="K96" s="332"/>
    </row>
    <row r="97" spans="2:11" ht="18.75" customHeight="1">
      <c r="B97" s="333"/>
      <c r="C97" s="334"/>
      <c r="D97" s="334"/>
      <c r="E97" s="334"/>
      <c r="F97" s="334"/>
      <c r="G97" s="334"/>
      <c r="H97" s="334"/>
      <c r="I97" s="334"/>
      <c r="J97" s="334"/>
      <c r="K97" s="333"/>
    </row>
    <row r="98" spans="2:11" ht="18.75" customHeight="1">
      <c r="B98" s="313"/>
      <c r="C98" s="313"/>
      <c r="D98" s="313"/>
      <c r="E98" s="313"/>
      <c r="F98" s="313"/>
      <c r="G98" s="313"/>
      <c r="H98" s="313"/>
      <c r="I98" s="313"/>
      <c r="J98" s="313"/>
      <c r="K98" s="313"/>
    </row>
    <row r="99" spans="2:11" ht="7.5" customHeight="1">
      <c r="B99" s="314"/>
      <c r="C99" s="315"/>
      <c r="D99" s="315"/>
      <c r="E99" s="315"/>
      <c r="F99" s="315"/>
      <c r="G99" s="315"/>
      <c r="H99" s="315"/>
      <c r="I99" s="315"/>
      <c r="J99" s="315"/>
      <c r="K99" s="316"/>
    </row>
    <row r="100" spans="2:11" ht="45" customHeight="1">
      <c r="B100" s="317"/>
      <c r="C100" s="426" t="s">
        <v>1202</v>
      </c>
      <c r="D100" s="426"/>
      <c r="E100" s="426"/>
      <c r="F100" s="426"/>
      <c r="G100" s="426"/>
      <c r="H100" s="426"/>
      <c r="I100" s="426"/>
      <c r="J100" s="426"/>
      <c r="K100" s="318"/>
    </row>
    <row r="101" spans="2:11" ht="17.25" customHeight="1">
      <c r="B101" s="317"/>
      <c r="C101" s="319" t="s">
        <v>1158</v>
      </c>
      <c r="D101" s="319"/>
      <c r="E101" s="319"/>
      <c r="F101" s="319" t="s">
        <v>1159</v>
      </c>
      <c r="G101" s="320"/>
      <c r="H101" s="319" t="s">
        <v>124</v>
      </c>
      <c r="I101" s="319" t="s">
        <v>61</v>
      </c>
      <c r="J101" s="319" t="s">
        <v>1160</v>
      </c>
      <c r="K101" s="318"/>
    </row>
    <row r="102" spans="2:11" ht="17.25" customHeight="1">
      <c r="B102" s="317"/>
      <c r="C102" s="321" t="s">
        <v>1161</v>
      </c>
      <c r="D102" s="321"/>
      <c r="E102" s="321"/>
      <c r="F102" s="322" t="s">
        <v>1162</v>
      </c>
      <c r="G102" s="323"/>
      <c r="H102" s="321"/>
      <c r="I102" s="321"/>
      <c r="J102" s="321" t="s">
        <v>1163</v>
      </c>
      <c r="K102" s="318"/>
    </row>
    <row r="103" spans="2:11" ht="5.25" customHeight="1">
      <c r="B103" s="317"/>
      <c r="C103" s="319"/>
      <c r="D103" s="319"/>
      <c r="E103" s="319"/>
      <c r="F103" s="319"/>
      <c r="G103" s="335"/>
      <c r="H103" s="319"/>
      <c r="I103" s="319"/>
      <c r="J103" s="319"/>
      <c r="K103" s="318"/>
    </row>
    <row r="104" spans="2:11" ht="15" customHeight="1">
      <c r="B104" s="317"/>
      <c r="C104" s="307" t="s">
        <v>57</v>
      </c>
      <c r="D104" s="324"/>
      <c r="E104" s="324"/>
      <c r="F104" s="326" t="s">
        <v>1164</v>
      </c>
      <c r="G104" s="335"/>
      <c r="H104" s="307" t="s">
        <v>1203</v>
      </c>
      <c r="I104" s="307" t="s">
        <v>1166</v>
      </c>
      <c r="J104" s="307">
        <v>20</v>
      </c>
      <c r="K104" s="318"/>
    </row>
    <row r="105" spans="2:11" ht="15" customHeight="1">
      <c r="B105" s="317"/>
      <c r="C105" s="307" t="s">
        <v>1167</v>
      </c>
      <c r="D105" s="307"/>
      <c r="E105" s="307"/>
      <c r="F105" s="326" t="s">
        <v>1164</v>
      </c>
      <c r="G105" s="307"/>
      <c r="H105" s="307" t="s">
        <v>1203</v>
      </c>
      <c r="I105" s="307" t="s">
        <v>1166</v>
      </c>
      <c r="J105" s="307">
        <v>120</v>
      </c>
      <c r="K105" s="318"/>
    </row>
    <row r="106" spans="2:11" ht="15" customHeight="1">
      <c r="B106" s="327"/>
      <c r="C106" s="307" t="s">
        <v>1169</v>
      </c>
      <c r="D106" s="307"/>
      <c r="E106" s="307"/>
      <c r="F106" s="326" t="s">
        <v>1170</v>
      </c>
      <c r="G106" s="307"/>
      <c r="H106" s="307" t="s">
        <v>1203</v>
      </c>
      <c r="I106" s="307" t="s">
        <v>1166</v>
      </c>
      <c r="J106" s="307">
        <v>50</v>
      </c>
      <c r="K106" s="318"/>
    </row>
    <row r="107" spans="2:11" ht="15" customHeight="1">
      <c r="B107" s="327"/>
      <c r="C107" s="307" t="s">
        <v>1172</v>
      </c>
      <c r="D107" s="307"/>
      <c r="E107" s="307"/>
      <c r="F107" s="326" t="s">
        <v>1164</v>
      </c>
      <c r="G107" s="307"/>
      <c r="H107" s="307" t="s">
        <v>1203</v>
      </c>
      <c r="I107" s="307" t="s">
        <v>1174</v>
      </c>
      <c r="J107" s="307"/>
      <c r="K107" s="318"/>
    </row>
    <row r="108" spans="2:11" ht="15" customHeight="1">
      <c r="B108" s="327"/>
      <c r="C108" s="307" t="s">
        <v>1183</v>
      </c>
      <c r="D108" s="307"/>
      <c r="E108" s="307"/>
      <c r="F108" s="326" t="s">
        <v>1170</v>
      </c>
      <c r="G108" s="307"/>
      <c r="H108" s="307" t="s">
        <v>1203</v>
      </c>
      <c r="I108" s="307" t="s">
        <v>1166</v>
      </c>
      <c r="J108" s="307">
        <v>50</v>
      </c>
      <c r="K108" s="318"/>
    </row>
    <row r="109" spans="2:11" ht="15" customHeight="1">
      <c r="B109" s="327"/>
      <c r="C109" s="307" t="s">
        <v>1191</v>
      </c>
      <c r="D109" s="307"/>
      <c r="E109" s="307"/>
      <c r="F109" s="326" t="s">
        <v>1170</v>
      </c>
      <c r="G109" s="307"/>
      <c r="H109" s="307" t="s">
        <v>1203</v>
      </c>
      <c r="I109" s="307" t="s">
        <v>1166</v>
      </c>
      <c r="J109" s="307">
        <v>50</v>
      </c>
      <c r="K109" s="318"/>
    </row>
    <row r="110" spans="2:11" ht="15" customHeight="1">
      <c r="B110" s="327"/>
      <c r="C110" s="307" t="s">
        <v>1189</v>
      </c>
      <c r="D110" s="307"/>
      <c r="E110" s="307"/>
      <c r="F110" s="326" t="s">
        <v>1170</v>
      </c>
      <c r="G110" s="307"/>
      <c r="H110" s="307" t="s">
        <v>1203</v>
      </c>
      <c r="I110" s="307" t="s">
        <v>1166</v>
      </c>
      <c r="J110" s="307">
        <v>50</v>
      </c>
      <c r="K110" s="318"/>
    </row>
    <row r="111" spans="2:11" ht="15" customHeight="1">
      <c r="B111" s="327"/>
      <c r="C111" s="307" t="s">
        <v>57</v>
      </c>
      <c r="D111" s="307"/>
      <c r="E111" s="307"/>
      <c r="F111" s="326" t="s">
        <v>1164</v>
      </c>
      <c r="G111" s="307"/>
      <c r="H111" s="307" t="s">
        <v>1204</v>
      </c>
      <c r="I111" s="307" t="s">
        <v>1166</v>
      </c>
      <c r="J111" s="307">
        <v>20</v>
      </c>
      <c r="K111" s="318"/>
    </row>
    <row r="112" spans="2:11" ht="15" customHeight="1">
      <c r="B112" s="327"/>
      <c r="C112" s="307" t="s">
        <v>1205</v>
      </c>
      <c r="D112" s="307"/>
      <c r="E112" s="307"/>
      <c r="F112" s="326" t="s">
        <v>1164</v>
      </c>
      <c r="G112" s="307"/>
      <c r="H112" s="307" t="s">
        <v>1206</v>
      </c>
      <c r="I112" s="307" t="s">
        <v>1166</v>
      </c>
      <c r="J112" s="307">
        <v>120</v>
      </c>
      <c r="K112" s="318"/>
    </row>
    <row r="113" spans="2:11" ht="15" customHeight="1">
      <c r="B113" s="327"/>
      <c r="C113" s="307" t="s">
        <v>42</v>
      </c>
      <c r="D113" s="307"/>
      <c r="E113" s="307"/>
      <c r="F113" s="326" t="s">
        <v>1164</v>
      </c>
      <c r="G113" s="307"/>
      <c r="H113" s="307" t="s">
        <v>1207</v>
      </c>
      <c r="I113" s="307" t="s">
        <v>1198</v>
      </c>
      <c r="J113" s="307"/>
      <c r="K113" s="318"/>
    </row>
    <row r="114" spans="2:11" ht="15" customHeight="1">
      <c r="B114" s="327"/>
      <c r="C114" s="307" t="s">
        <v>52</v>
      </c>
      <c r="D114" s="307"/>
      <c r="E114" s="307"/>
      <c r="F114" s="326" t="s">
        <v>1164</v>
      </c>
      <c r="G114" s="307"/>
      <c r="H114" s="307" t="s">
        <v>1208</v>
      </c>
      <c r="I114" s="307" t="s">
        <v>1198</v>
      </c>
      <c r="J114" s="307"/>
      <c r="K114" s="318"/>
    </row>
    <row r="115" spans="2:11" ht="15" customHeight="1">
      <c r="B115" s="327"/>
      <c r="C115" s="307" t="s">
        <v>61</v>
      </c>
      <c r="D115" s="307"/>
      <c r="E115" s="307"/>
      <c r="F115" s="326" t="s">
        <v>1164</v>
      </c>
      <c r="G115" s="307"/>
      <c r="H115" s="307" t="s">
        <v>1209</v>
      </c>
      <c r="I115" s="307" t="s">
        <v>1210</v>
      </c>
      <c r="J115" s="307"/>
      <c r="K115" s="318"/>
    </row>
    <row r="116" spans="2:11" ht="15" customHeight="1">
      <c r="B116" s="330"/>
      <c r="C116" s="336"/>
      <c r="D116" s="336"/>
      <c r="E116" s="336"/>
      <c r="F116" s="336"/>
      <c r="G116" s="336"/>
      <c r="H116" s="336"/>
      <c r="I116" s="336"/>
      <c r="J116" s="336"/>
      <c r="K116" s="332"/>
    </row>
    <row r="117" spans="2:11" ht="18.75" customHeight="1">
      <c r="B117" s="337"/>
      <c r="C117" s="303"/>
      <c r="D117" s="303"/>
      <c r="E117" s="303"/>
      <c r="F117" s="338"/>
      <c r="G117" s="303"/>
      <c r="H117" s="303"/>
      <c r="I117" s="303"/>
      <c r="J117" s="303"/>
      <c r="K117" s="337"/>
    </row>
    <row r="118" spans="2:11" ht="18.75" customHeight="1">
      <c r="B118" s="313"/>
      <c r="C118" s="313"/>
      <c r="D118" s="313"/>
      <c r="E118" s="313"/>
      <c r="F118" s="313"/>
      <c r="G118" s="313"/>
      <c r="H118" s="313"/>
      <c r="I118" s="313"/>
      <c r="J118" s="313"/>
      <c r="K118" s="313"/>
    </row>
    <row r="119" spans="2:11" ht="7.5" customHeight="1">
      <c r="B119" s="339"/>
      <c r="C119" s="340"/>
      <c r="D119" s="340"/>
      <c r="E119" s="340"/>
      <c r="F119" s="340"/>
      <c r="G119" s="340"/>
      <c r="H119" s="340"/>
      <c r="I119" s="340"/>
      <c r="J119" s="340"/>
      <c r="K119" s="341"/>
    </row>
    <row r="120" spans="2:11" ht="45" customHeight="1">
      <c r="B120" s="342"/>
      <c r="C120" s="425" t="s">
        <v>1211</v>
      </c>
      <c r="D120" s="425"/>
      <c r="E120" s="425"/>
      <c r="F120" s="425"/>
      <c r="G120" s="425"/>
      <c r="H120" s="425"/>
      <c r="I120" s="425"/>
      <c r="J120" s="425"/>
      <c r="K120" s="343"/>
    </row>
    <row r="121" spans="2:11" ht="17.25" customHeight="1">
      <c r="B121" s="344"/>
      <c r="C121" s="319" t="s">
        <v>1158</v>
      </c>
      <c r="D121" s="319"/>
      <c r="E121" s="319"/>
      <c r="F121" s="319" t="s">
        <v>1159</v>
      </c>
      <c r="G121" s="320"/>
      <c r="H121" s="319" t="s">
        <v>124</v>
      </c>
      <c r="I121" s="319" t="s">
        <v>61</v>
      </c>
      <c r="J121" s="319" t="s">
        <v>1160</v>
      </c>
      <c r="K121" s="345"/>
    </row>
    <row r="122" spans="2:11" ht="17.25" customHeight="1">
      <c r="B122" s="344"/>
      <c r="C122" s="321" t="s">
        <v>1161</v>
      </c>
      <c r="D122" s="321"/>
      <c r="E122" s="321"/>
      <c r="F122" s="322" t="s">
        <v>1162</v>
      </c>
      <c r="G122" s="323"/>
      <c r="H122" s="321"/>
      <c r="I122" s="321"/>
      <c r="J122" s="321" t="s">
        <v>1163</v>
      </c>
      <c r="K122" s="345"/>
    </row>
    <row r="123" spans="2:11" ht="5.25" customHeight="1">
      <c r="B123" s="346"/>
      <c r="C123" s="324"/>
      <c r="D123" s="324"/>
      <c r="E123" s="324"/>
      <c r="F123" s="324"/>
      <c r="G123" s="307"/>
      <c r="H123" s="324"/>
      <c r="I123" s="324"/>
      <c r="J123" s="324"/>
      <c r="K123" s="347"/>
    </row>
    <row r="124" spans="2:11" ht="15" customHeight="1">
      <c r="B124" s="346"/>
      <c r="C124" s="307" t="s">
        <v>1167</v>
      </c>
      <c r="D124" s="324"/>
      <c r="E124" s="324"/>
      <c r="F124" s="326" t="s">
        <v>1164</v>
      </c>
      <c r="G124" s="307"/>
      <c r="H124" s="307" t="s">
        <v>1203</v>
      </c>
      <c r="I124" s="307" t="s">
        <v>1166</v>
      </c>
      <c r="J124" s="307">
        <v>120</v>
      </c>
      <c r="K124" s="348"/>
    </row>
    <row r="125" spans="2:11" ht="15" customHeight="1">
      <c r="B125" s="346"/>
      <c r="C125" s="307" t="s">
        <v>1212</v>
      </c>
      <c r="D125" s="307"/>
      <c r="E125" s="307"/>
      <c r="F125" s="326" t="s">
        <v>1164</v>
      </c>
      <c r="G125" s="307"/>
      <c r="H125" s="307" t="s">
        <v>1213</v>
      </c>
      <c r="I125" s="307" t="s">
        <v>1166</v>
      </c>
      <c r="J125" s="307" t="s">
        <v>1214</v>
      </c>
      <c r="K125" s="348"/>
    </row>
    <row r="126" spans="2:11" ht="15" customHeight="1">
      <c r="B126" s="346"/>
      <c r="C126" s="307" t="s">
        <v>88</v>
      </c>
      <c r="D126" s="307"/>
      <c r="E126" s="307"/>
      <c r="F126" s="326" t="s">
        <v>1164</v>
      </c>
      <c r="G126" s="307"/>
      <c r="H126" s="307" t="s">
        <v>1215</v>
      </c>
      <c r="I126" s="307" t="s">
        <v>1166</v>
      </c>
      <c r="J126" s="307" t="s">
        <v>1214</v>
      </c>
      <c r="K126" s="348"/>
    </row>
    <row r="127" spans="2:11" ht="15" customHeight="1">
      <c r="B127" s="346"/>
      <c r="C127" s="307" t="s">
        <v>1175</v>
      </c>
      <c r="D127" s="307"/>
      <c r="E127" s="307"/>
      <c r="F127" s="326" t="s">
        <v>1170</v>
      </c>
      <c r="G127" s="307"/>
      <c r="H127" s="307" t="s">
        <v>1176</v>
      </c>
      <c r="I127" s="307" t="s">
        <v>1166</v>
      </c>
      <c r="J127" s="307">
        <v>15</v>
      </c>
      <c r="K127" s="348"/>
    </row>
    <row r="128" spans="2:11" ht="15" customHeight="1">
      <c r="B128" s="346"/>
      <c r="C128" s="328" t="s">
        <v>1177</v>
      </c>
      <c r="D128" s="328"/>
      <c r="E128" s="328"/>
      <c r="F128" s="329" t="s">
        <v>1170</v>
      </c>
      <c r="G128" s="328"/>
      <c r="H128" s="328" t="s">
        <v>1178</v>
      </c>
      <c r="I128" s="328" t="s">
        <v>1166</v>
      </c>
      <c r="J128" s="328">
        <v>15</v>
      </c>
      <c r="K128" s="348"/>
    </row>
    <row r="129" spans="2:11" ht="15" customHeight="1">
      <c r="B129" s="346"/>
      <c r="C129" s="328" t="s">
        <v>1179</v>
      </c>
      <c r="D129" s="328"/>
      <c r="E129" s="328"/>
      <c r="F129" s="329" t="s">
        <v>1170</v>
      </c>
      <c r="G129" s="328"/>
      <c r="H129" s="328" t="s">
        <v>1180</v>
      </c>
      <c r="I129" s="328" t="s">
        <v>1166</v>
      </c>
      <c r="J129" s="328">
        <v>20</v>
      </c>
      <c r="K129" s="348"/>
    </row>
    <row r="130" spans="2:11" ht="15" customHeight="1">
      <c r="B130" s="346"/>
      <c r="C130" s="328" t="s">
        <v>1181</v>
      </c>
      <c r="D130" s="328"/>
      <c r="E130" s="328"/>
      <c r="F130" s="329" t="s">
        <v>1170</v>
      </c>
      <c r="G130" s="328"/>
      <c r="H130" s="328" t="s">
        <v>1182</v>
      </c>
      <c r="I130" s="328" t="s">
        <v>1166</v>
      </c>
      <c r="J130" s="328">
        <v>20</v>
      </c>
      <c r="K130" s="348"/>
    </row>
    <row r="131" spans="2:11" ht="15" customHeight="1">
      <c r="B131" s="346"/>
      <c r="C131" s="307" t="s">
        <v>1169</v>
      </c>
      <c r="D131" s="307"/>
      <c r="E131" s="307"/>
      <c r="F131" s="326" t="s">
        <v>1170</v>
      </c>
      <c r="G131" s="307"/>
      <c r="H131" s="307" t="s">
        <v>1203</v>
      </c>
      <c r="I131" s="307" t="s">
        <v>1166</v>
      </c>
      <c r="J131" s="307">
        <v>50</v>
      </c>
      <c r="K131" s="348"/>
    </row>
    <row r="132" spans="2:11" ht="15" customHeight="1">
      <c r="B132" s="346"/>
      <c r="C132" s="307" t="s">
        <v>1183</v>
      </c>
      <c r="D132" s="307"/>
      <c r="E132" s="307"/>
      <c r="F132" s="326" t="s">
        <v>1170</v>
      </c>
      <c r="G132" s="307"/>
      <c r="H132" s="307" t="s">
        <v>1203</v>
      </c>
      <c r="I132" s="307" t="s">
        <v>1166</v>
      </c>
      <c r="J132" s="307">
        <v>50</v>
      </c>
      <c r="K132" s="348"/>
    </row>
    <row r="133" spans="2:11" ht="15" customHeight="1">
      <c r="B133" s="346"/>
      <c r="C133" s="307" t="s">
        <v>1189</v>
      </c>
      <c r="D133" s="307"/>
      <c r="E133" s="307"/>
      <c r="F133" s="326" t="s">
        <v>1170</v>
      </c>
      <c r="G133" s="307"/>
      <c r="H133" s="307" t="s">
        <v>1203</v>
      </c>
      <c r="I133" s="307" t="s">
        <v>1166</v>
      </c>
      <c r="J133" s="307">
        <v>50</v>
      </c>
      <c r="K133" s="348"/>
    </row>
    <row r="134" spans="2:11" ht="15" customHeight="1">
      <c r="B134" s="346"/>
      <c r="C134" s="307" t="s">
        <v>1191</v>
      </c>
      <c r="D134" s="307"/>
      <c r="E134" s="307"/>
      <c r="F134" s="326" t="s">
        <v>1170</v>
      </c>
      <c r="G134" s="307"/>
      <c r="H134" s="307" t="s">
        <v>1203</v>
      </c>
      <c r="I134" s="307" t="s">
        <v>1166</v>
      </c>
      <c r="J134" s="307">
        <v>50</v>
      </c>
      <c r="K134" s="348"/>
    </row>
    <row r="135" spans="2:11" ht="15" customHeight="1">
      <c r="B135" s="346"/>
      <c r="C135" s="307" t="s">
        <v>129</v>
      </c>
      <c r="D135" s="307"/>
      <c r="E135" s="307"/>
      <c r="F135" s="326" t="s">
        <v>1170</v>
      </c>
      <c r="G135" s="307"/>
      <c r="H135" s="307" t="s">
        <v>1216</v>
      </c>
      <c r="I135" s="307" t="s">
        <v>1166</v>
      </c>
      <c r="J135" s="307">
        <v>255</v>
      </c>
      <c r="K135" s="348"/>
    </row>
    <row r="136" spans="2:11" ht="15" customHeight="1">
      <c r="B136" s="346"/>
      <c r="C136" s="307" t="s">
        <v>1193</v>
      </c>
      <c r="D136" s="307"/>
      <c r="E136" s="307"/>
      <c r="F136" s="326" t="s">
        <v>1164</v>
      </c>
      <c r="G136" s="307"/>
      <c r="H136" s="307" t="s">
        <v>1217</v>
      </c>
      <c r="I136" s="307" t="s">
        <v>1195</v>
      </c>
      <c r="J136" s="307"/>
      <c r="K136" s="348"/>
    </row>
    <row r="137" spans="2:11" ht="15" customHeight="1">
      <c r="B137" s="346"/>
      <c r="C137" s="307" t="s">
        <v>1196</v>
      </c>
      <c r="D137" s="307"/>
      <c r="E137" s="307"/>
      <c r="F137" s="326" t="s">
        <v>1164</v>
      </c>
      <c r="G137" s="307"/>
      <c r="H137" s="307" t="s">
        <v>1218</v>
      </c>
      <c r="I137" s="307" t="s">
        <v>1198</v>
      </c>
      <c r="J137" s="307"/>
      <c r="K137" s="348"/>
    </row>
    <row r="138" spans="2:11" ht="15" customHeight="1">
      <c r="B138" s="346"/>
      <c r="C138" s="307" t="s">
        <v>1199</v>
      </c>
      <c r="D138" s="307"/>
      <c r="E138" s="307"/>
      <c r="F138" s="326" t="s">
        <v>1164</v>
      </c>
      <c r="G138" s="307"/>
      <c r="H138" s="307" t="s">
        <v>1199</v>
      </c>
      <c r="I138" s="307" t="s">
        <v>1198</v>
      </c>
      <c r="J138" s="307"/>
      <c r="K138" s="348"/>
    </row>
    <row r="139" spans="2:11" ht="15" customHeight="1">
      <c r="B139" s="346"/>
      <c r="C139" s="307" t="s">
        <v>42</v>
      </c>
      <c r="D139" s="307"/>
      <c r="E139" s="307"/>
      <c r="F139" s="326" t="s">
        <v>1164</v>
      </c>
      <c r="G139" s="307"/>
      <c r="H139" s="307" t="s">
        <v>1219</v>
      </c>
      <c r="I139" s="307" t="s">
        <v>1198</v>
      </c>
      <c r="J139" s="307"/>
      <c r="K139" s="348"/>
    </row>
    <row r="140" spans="2:11" ht="15" customHeight="1">
      <c r="B140" s="346"/>
      <c r="C140" s="307" t="s">
        <v>1220</v>
      </c>
      <c r="D140" s="307"/>
      <c r="E140" s="307"/>
      <c r="F140" s="326" t="s">
        <v>1164</v>
      </c>
      <c r="G140" s="307"/>
      <c r="H140" s="307" t="s">
        <v>1221</v>
      </c>
      <c r="I140" s="307" t="s">
        <v>1198</v>
      </c>
      <c r="J140" s="307"/>
      <c r="K140" s="348"/>
    </row>
    <row r="141" spans="2:11" ht="15" customHeight="1">
      <c r="B141" s="349"/>
      <c r="C141" s="350"/>
      <c r="D141" s="350"/>
      <c r="E141" s="350"/>
      <c r="F141" s="350"/>
      <c r="G141" s="350"/>
      <c r="H141" s="350"/>
      <c r="I141" s="350"/>
      <c r="J141" s="350"/>
      <c r="K141" s="351"/>
    </row>
    <row r="142" spans="2:11" ht="18.75" customHeight="1">
      <c r="B142" s="303"/>
      <c r="C142" s="303"/>
      <c r="D142" s="303"/>
      <c r="E142" s="303"/>
      <c r="F142" s="338"/>
      <c r="G142" s="303"/>
      <c r="H142" s="303"/>
      <c r="I142" s="303"/>
      <c r="J142" s="303"/>
      <c r="K142" s="303"/>
    </row>
    <row r="143" spans="2:11" ht="18.75" customHeight="1">
      <c r="B143" s="313"/>
      <c r="C143" s="313"/>
      <c r="D143" s="313"/>
      <c r="E143" s="313"/>
      <c r="F143" s="313"/>
      <c r="G143" s="313"/>
      <c r="H143" s="313"/>
      <c r="I143" s="313"/>
      <c r="J143" s="313"/>
      <c r="K143" s="313"/>
    </row>
    <row r="144" spans="2:11" ht="7.5" customHeight="1">
      <c r="B144" s="314"/>
      <c r="C144" s="315"/>
      <c r="D144" s="315"/>
      <c r="E144" s="315"/>
      <c r="F144" s="315"/>
      <c r="G144" s="315"/>
      <c r="H144" s="315"/>
      <c r="I144" s="315"/>
      <c r="J144" s="315"/>
      <c r="K144" s="316"/>
    </row>
    <row r="145" spans="2:11" ht="45" customHeight="1">
      <c r="B145" s="317"/>
      <c r="C145" s="426" t="s">
        <v>1222</v>
      </c>
      <c r="D145" s="426"/>
      <c r="E145" s="426"/>
      <c r="F145" s="426"/>
      <c r="G145" s="426"/>
      <c r="H145" s="426"/>
      <c r="I145" s="426"/>
      <c r="J145" s="426"/>
      <c r="K145" s="318"/>
    </row>
    <row r="146" spans="2:11" ht="17.25" customHeight="1">
      <c r="B146" s="317"/>
      <c r="C146" s="319" t="s">
        <v>1158</v>
      </c>
      <c r="D146" s="319"/>
      <c r="E146" s="319"/>
      <c r="F146" s="319" t="s">
        <v>1159</v>
      </c>
      <c r="G146" s="320"/>
      <c r="H146" s="319" t="s">
        <v>124</v>
      </c>
      <c r="I146" s="319" t="s">
        <v>61</v>
      </c>
      <c r="J146" s="319" t="s">
        <v>1160</v>
      </c>
      <c r="K146" s="318"/>
    </row>
    <row r="147" spans="2:11" ht="17.25" customHeight="1">
      <c r="B147" s="317"/>
      <c r="C147" s="321" t="s">
        <v>1161</v>
      </c>
      <c r="D147" s="321"/>
      <c r="E147" s="321"/>
      <c r="F147" s="322" t="s">
        <v>1162</v>
      </c>
      <c r="G147" s="323"/>
      <c r="H147" s="321"/>
      <c r="I147" s="321"/>
      <c r="J147" s="321" t="s">
        <v>1163</v>
      </c>
      <c r="K147" s="318"/>
    </row>
    <row r="148" spans="2:11" ht="5.25" customHeight="1">
      <c r="B148" s="327"/>
      <c r="C148" s="324"/>
      <c r="D148" s="324"/>
      <c r="E148" s="324"/>
      <c r="F148" s="324"/>
      <c r="G148" s="325"/>
      <c r="H148" s="324"/>
      <c r="I148" s="324"/>
      <c r="J148" s="324"/>
      <c r="K148" s="348"/>
    </row>
    <row r="149" spans="2:11" ht="15" customHeight="1">
      <c r="B149" s="327"/>
      <c r="C149" s="352" t="s">
        <v>1167</v>
      </c>
      <c r="D149" s="307"/>
      <c r="E149" s="307"/>
      <c r="F149" s="353" t="s">
        <v>1164</v>
      </c>
      <c r="G149" s="307"/>
      <c r="H149" s="352" t="s">
        <v>1203</v>
      </c>
      <c r="I149" s="352" t="s">
        <v>1166</v>
      </c>
      <c r="J149" s="352">
        <v>120</v>
      </c>
      <c r="K149" s="348"/>
    </row>
    <row r="150" spans="2:11" ht="15" customHeight="1">
      <c r="B150" s="327"/>
      <c r="C150" s="352" t="s">
        <v>1212</v>
      </c>
      <c r="D150" s="307"/>
      <c r="E150" s="307"/>
      <c r="F150" s="353" t="s">
        <v>1164</v>
      </c>
      <c r="G150" s="307"/>
      <c r="H150" s="352" t="s">
        <v>1223</v>
      </c>
      <c r="I150" s="352" t="s">
        <v>1166</v>
      </c>
      <c r="J150" s="352" t="s">
        <v>1214</v>
      </c>
      <c r="K150" s="348"/>
    </row>
    <row r="151" spans="2:11" ht="15" customHeight="1">
      <c r="B151" s="327"/>
      <c r="C151" s="352" t="s">
        <v>88</v>
      </c>
      <c r="D151" s="307"/>
      <c r="E151" s="307"/>
      <c r="F151" s="353" t="s">
        <v>1164</v>
      </c>
      <c r="G151" s="307"/>
      <c r="H151" s="352" t="s">
        <v>1224</v>
      </c>
      <c r="I151" s="352" t="s">
        <v>1166</v>
      </c>
      <c r="J151" s="352" t="s">
        <v>1214</v>
      </c>
      <c r="K151" s="348"/>
    </row>
    <row r="152" spans="2:11" ht="15" customHeight="1">
      <c r="B152" s="327"/>
      <c r="C152" s="352" t="s">
        <v>1169</v>
      </c>
      <c r="D152" s="307"/>
      <c r="E152" s="307"/>
      <c r="F152" s="353" t="s">
        <v>1170</v>
      </c>
      <c r="G152" s="307"/>
      <c r="H152" s="352" t="s">
        <v>1203</v>
      </c>
      <c r="I152" s="352" t="s">
        <v>1166</v>
      </c>
      <c r="J152" s="352">
        <v>50</v>
      </c>
      <c r="K152" s="348"/>
    </row>
    <row r="153" spans="2:11" ht="15" customHeight="1">
      <c r="B153" s="327"/>
      <c r="C153" s="352" t="s">
        <v>1172</v>
      </c>
      <c r="D153" s="307"/>
      <c r="E153" s="307"/>
      <c r="F153" s="353" t="s">
        <v>1164</v>
      </c>
      <c r="G153" s="307"/>
      <c r="H153" s="352" t="s">
        <v>1203</v>
      </c>
      <c r="I153" s="352" t="s">
        <v>1174</v>
      </c>
      <c r="J153" s="352"/>
      <c r="K153" s="348"/>
    </row>
    <row r="154" spans="2:11" ht="15" customHeight="1">
      <c r="B154" s="327"/>
      <c r="C154" s="352" t="s">
        <v>1183</v>
      </c>
      <c r="D154" s="307"/>
      <c r="E154" s="307"/>
      <c r="F154" s="353" t="s">
        <v>1170</v>
      </c>
      <c r="G154" s="307"/>
      <c r="H154" s="352" t="s">
        <v>1203</v>
      </c>
      <c r="I154" s="352" t="s">
        <v>1166</v>
      </c>
      <c r="J154" s="352">
        <v>50</v>
      </c>
      <c r="K154" s="348"/>
    </row>
    <row r="155" spans="2:11" ht="15" customHeight="1">
      <c r="B155" s="327"/>
      <c r="C155" s="352" t="s">
        <v>1191</v>
      </c>
      <c r="D155" s="307"/>
      <c r="E155" s="307"/>
      <c r="F155" s="353" t="s">
        <v>1170</v>
      </c>
      <c r="G155" s="307"/>
      <c r="H155" s="352" t="s">
        <v>1203</v>
      </c>
      <c r="I155" s="352" t="s">
        <v>1166</v>
      </c>
      <c r="J155" s="352">
        <v>50</v>
      </c>
      <c r="K155" s="348"/>
    </row>
    <row r="156" spans="2:11" ht="15" customHeight="1">
      <c r="B156" s="327"/>
      <c r="C156" s="352" t="s">
        <v>1189</v>
      </c>
      <c r="D156" s="307"/>
      <c r="E156" s="307"/>
      <c r="F156" s="353" t="s">
        <v>1170</v>
      </c>
      <c r="G156" s="307"/>
      <c r="H156" s="352" t="s">
        <v>1203</v>
      </c>
      <c r="I156" s="352" t="s">
        <v>1166</v>
      </c>
      <c r="J156" s="352">
        <v>50</v>
      </c>
      <c r="K156" s="348"/>
    </row>
    <row r="157" spans="2:11" ht="15" customHeight="1">
      <c r="B157" s="327"/>
      <c r="C157" s="352" t="s">
        <v>112</v>
      </c>
      <c r="D157" s="307"/>
      <c r="E157" s="307"/>
      <c r="F157" s="353" t="s">
        <v>1164</v>
      </c>
      <c r="G157" s="307"/>
      <c r="H157" s="352" t="s">
        <v>1225</v>
      </c>
      <c r="I157" s="352" t="s">
        <v>1166</v>
      </c>
      <c r="J157" s="352" t="s">
        <v>1226</v>
      </c>
      <c r="K157" s="348"/>
    </row>
    <row r="158" spans="2:11" ht="15" customHeight="1">
      <c r="B158" s="327"/>
      <c r="C158" s="352" t="s">
        <v>1227</v>
      </c>
      <c r="D158" s="307"/>
      <c r="E158" s="307"/>
      <c r="F158" s="353" t="s">
        <v>1164</v>
      </c>
      <c r="G158" s="307"/>
      <c r="H158" s="352" t="s">
        <v>1228</v>
      </c>
      <c r="I158" s="352" t="s">
        <v>1198</v>
      </c>
      <c r="J158" s="352"/>
      <c r="K158" s="348"/>
    </row>
    <row r="159" spans="2:11" ht="15" customHeight="1">
      <c r="B159" s="354"/>
      <c r="C159" s="336"/>
      <c r="D159" s="336"/>
      <c r="E159" s="336"/>
      <c r="F159" s="336"/>
      <c r="G159" s="336"/>
      <c r="H159" s="336"/>
      <c r="I159" s="336"/>
      <c r="J159" s="336"/>
      <c r="K159" s="355"/>
    </row>
    <row r="160" spans="2:11" ht="18.75" customHeight="1">
      <c r="B160" s="303"/>
      <c r="C160" s="307"/>
      <c r="D160" s="307"/>
      <c r="E160" s="307"/>
      <c r="F160" s="326"/>
      <c r="G160" s="307"/>
      <c r="H160" s="307"/>
      <c r="I160" s="307"/>
      <c r="J160" s="307"/>
      <c r="K160" s="303"/>
    </row>
    <row r="161" spans="2:11" ht="18.75" customHeight="1">
      <c r="B161" s="313"/>
      <c r="C161" s="313"/>
      <c r="D161" s="313"/>
      <c r="E161" s="313"/>
      <c r="F161" s="313"/>
      <c r="G161" s="313"/>
      <c r="H161" s="313"/>
      <c r="I161" s="313"/>
      <c r="J161" s="313"/>
      <c r="K161" s="313"/>
    </row>
    <row r="162" spans="2:11" ht="7.5" customHeight="1">
      <c r="B162" s="295"/>
      <c r="C162" s="296"/>
      <c r="D162" s="296"/>
      <c r="E162" s="296"/>
      <c r="F162" s="296"/>
      <c r="G162" s="296"/>
      <c r="H162" s="296"/>
      <c r="I162" s="296"/>
      <c r="J162" s="296"/>
      <c r="K162" s="297"/>
    </row>
    <row r="163" spans="2:11" ht="45" customHeight="1">
      <c r="B163" s="298"/>
      <c r="C163" s="425" t="s">
        <v>1229</v>
      </c>
      <c r="D163" s="425"/>
      <c r="E163" s="425"/>
      <c r="F163" s="425"/>
      <c r="G163" s="425"/>
      <c r="H163" s="425"/>
      <c r="I163" s="425"/>
      <c r="J163" s="425"/>
      <c r="K163" s="299"/>
    </row>
    <row r="164" spans="2:11" ht="17.25" customHeight="1">
      <c r="B164" s="298"/>
      <c r="C164" s="319" t="s">
        <v>1158</v>
      </c>
      <c r="D164" s="319"/>
      <c r="E164" s="319"/>
      <c r="F164" s="319" t="s">
        <v>1159</v>
      </c>
      <c r="G164" s="356"/>
      <c r="H164" s="357" t="s">
        <v>124</v>
      </c>
      <c r="I164" s="357" t="s">
        <v>61</v>
      </c>
      <c r="J164" s="319" t="s">
        <v>1160</v>
      </c>
      <c r="K164" s="299"/>
    </row>
    <row r="165" spans="2:11" ht="17.25" customHeight="1">
      <c r="B165" s="300"/>
      <c r="C165" s="321" t="s">
        <v>1161</v>
      </c>
      <c r="D165" s="321"/>
      <c r="E165" s="321"/>
      <c r="F165" s="322" t="s">
        <v>1162</v>
      </c>
      <c r="G165" s="358"/>
      <c r="H165" s="359"/>
      <c r="I165" s="359"/>
      <c r="J165" s="321" t="s">
        <v>1163</v>
      </c>
      <c r="K165" s="301"/>
    </row>
    <row r="166" spans="2:11" ht="5.25" customHeight="1">
      <c r="B166" s="327"/>
      <c r="C166" s="324"/>
      <c r="D166" s="324"/>
      <c r="E166" s="324"/>
      <c r="F166" s="324"/>
      <c r="G166" s="325"/>
      <c r="H166" s="324"/>
      <c r="I166" s="324"/>
      <c r="J166" s="324"/>
      <c r="K166" s="348"/>
    </row>
    <row r="167" spans="2:11" ht="15" customHeight="1">
      <c r="B167" s="327"/>
      <c r="C167" s="307" t="s">
        <v>1167</v>
      </c>
      <c r="D167" s="307"/>
      <c r="E167" s="307"/>
      <c r="F167" s="326" t="s">
        <v>1164</v>
      </c>
      <c r="G167" s="307"/>
      <c r="H167" s="307" t="s">
        <v>1203</v>
      </c>
      <c r="I167" s="307" t="s">
        <v>1166</v>
      </c>
      <c r="J167" s="307">
        <v>120</v>
      </c>
      <c r="K167" s="348"/>
    </row>
    <row r="168" spans="2:11" ht="15" customHeight="1">
      <c r="B168" s="327"/>
      <c r="C168" s="307" t="s">
        <v>1212</v>
      </c>
      <c r="D168" s="307"/>
      <c r="E168" s="307"/>
      <c r="F168" s="326" t="s">
        <v>1164</v>
      </c>
      <c r="G168" s="307"/>
      <c r="H168" s="307" t="s">
        <v>1213</v>
      </c>
      <c r="I168" s="307" t="s">
        <v>1166</v>
      </c>
      <c r="J168" s="307" t="s">
        <v>1214</v>
      </c>
      <c r="K168" s="348"/>
    </row>
    <row r="169" spans="2:11" ht="15" customHeight="1">
      <c r="B169" s="327"/>
      <c r="C169" s="307" t="s">
        <v>88</v>
      </c>
      <c r="D169" s="307"/>
      <c r="E169" s="307"/>
      <c r="F169" s="326" t="s">
        <v>1164</v>
      </c>
      <c r="G169" s="307"/>
      <c r="H169" s="307" t="s">
        <v>1230</v>
      </c>
      <c r="I169" s="307" t="s">
        <v>1166</v>
      </c>
      <c r="J169" s="307" t="s">
        <v>1214</v>
      </c>
      <c r="K169" s="348"/>
    </row>
    <row r="170" spans="2:11" ht="15" customHeight="1">
      <c r="B170" s="327"/>
      <c r="C170" s="307" t="s">
        <v>1169</v>
      </c>
      <c r="D170" s="307"/>
      <c r="E170" s="307"/>
      <c r="F170" s="326" t="s">
        <v>1170</v>
      </c>
      <c r="G170" s="307"/>
      <c r="H170" s="307" t="s">
        <v>1230</v>
      </c>
      <c r="I170" s="307" t="s">
        <v>1166</v>
      </c>
      <c r="J170" s="307">
        <v>50</v>
      </c>
      <c r="K170" s="348"/>
    </row>
    <row r="171" spans="2:11" ht="15" customHeight="1">
      <c r="B171" s="327"/>
      <c r="C171" s="307" t="s">
        <v>1172</v>
      </c>
      <c r="D171" s="307"/>
      <c r="E171" s="307"/>
      <c r="F171" s="326" t="s">
        <v>1164</v>
      </c>
      <c r="G171" s="307"/>
      <c r="H171" s="307" t="s">
        <v>1230</v>
      </c>
      <c r="I171" s="307" t="s">
        <v>1174</v>
      </c>
      <c r="J171" s="307"/>
      <c r="K171" s="348"/>
    </row>
    <row r="172" spans="2:11" ht="15" customHeight="1">
      <c r="B172" s="327"/>
      <c r="C172" s="307" t="s">
        <v>1183</v>
      </c>
      <c r="D172" s="307"/>
      <c r="E172" s="307"/>
      <c r="F172" s="326" t="s">
        <v>1170</v>
      </c>
      <c r="G172" s="307"/>
      <c r="H172" s="307" t="s">
        <v>1230</v>
      </c>
      <c r="I172" s="307" t="s">
        <v>1166</v>
      </c>
      <c r="J172" s="307">
        <v>50</v>
      </c>
      <c r="K172" s="348"/>
    </row>
    <row r="173" spans="2:11" ht="15" customHeight="1">
      <c r="B173" s="327"/>
      <c r="C173" s="307" t="s">
        <v>1191</v>
      </c>
      <c r="D173" s="307"/>
      <c r="E173" s="307"/>
      <c r="F173" s="326" t="s">
        <v>1170</v>
      </c>
      <c r="G173" s="307"/>
      <c r="H173" s="307" t="s">
        <v>1230</v>
      </c>
      <c r="I173" s="307" t="s">
        <v>1166</v>
      </c>
      <c r="J173" s="307">
        <v>50</v>
      </c>
      <c r="K173" s="348"/>
    </row>
    <row r="174" spans="2:11" ht="15" customHeight="1">
      <c r="B174" s="327"/>
      <c r="C174" s="307" t="s">
        <v>1189</v>
      </c>
      <c r="D174" s="307"/>
      <c r="E174" s="307"/>
      <c r="F174" s="326" t="s">
        <v>1170</v>
      </c>
      <c r="G174" s="307"/>
      <c r="H174" s="307" t="s">
        <v>1230</v>
      </c>
      <c r="I174" s="307" t="s">
        <v>1166</v>
      </c>
      <c r="J174" s="307">
        <v>50</v>
      </c>
      <c r="K174" s="348"/>
    </row>
    <row r="175" spans="2:11" ht="15" customHeight="1">
      <c r="B175" s="327"/>
      <c r="C175" s="307" t="s">
        <v>123</v>
      </c>
      <c r="D175" s="307"/>
      <c r="E175" s="307"/>
      <c r="F175" s="326" t="s">
        <v>1164</v>
      </c>
      <c r="G175" s="307"/>
      <c r="H175" s="307" t="s">
        <v>1231</v>
      </c>
      <c r="I175" s="307" t="s">
        <v>1232</v>
      </c>
      <c r="J175" s="307"/>
      <c r="K175" s="348"/>
    </row>
    <row r="176" spans="2:11" ht="15" customHeight="1">
      <c r="B176" s="327"/>
      <c r="C176" s="307" t="s">
        <v>61</v>
      </c>
      <c r="D176" s="307"/>
      <c r="E176" s="307"/>
      <c r="F176" s="326" t="s">
        <v>1164</v>
      </c>
      <c r="G176" s="307"/>
      <c r="H176" s="307" t="s">
        <v>1233</v>
      </c>
      <c r="I176" s="307" t="s">
        <v>1234</v>
      </c>
      <c r="J176" s="307">
        <v>1</v>
      </c>
      <c r="K176" s="348"/>
    </row>
    <row r="177" spans="2:11" ht="15" customHeight="1">
      <c r="B177" s="327"/>
      <c r="C177" s="307" t="s">
        <v>57</v>
      </c>
      <c r="D177" s="307"/>
      <c r="E177" s="307"/>
      <c r="F177" s="326" t="s">
        <v>1164</v>
      </c>
      <c r="G177" s="307"/>
      <c r="H177" s="307" t="s">
        <v>1235</v>
      </c>
      <c r="I177" s="307" t="s">
        <v>1166</v>
      </c>
      <c r="J177" s="307">
        <v>20</v>
      </c>
      <c r="K177" s="348"/>
    </row>
    <row r="178" spans="2:11" ht="15" customHeight="1">
      <c r="B178" s="327"/>
      <c r="C178" s="307" t="s">
        <v>124</v>
      </c>
      <c r="D178" s="307"/>
      <c r="E178" s="307"/>
      <c r="F178" s="326" t="s">
        <v>1164</v>
      </c>
      <c r="G178" s="307"/>
      <c r="H178" s="307" t="s">
        <v>1236</v>
      </c>
      <c r="I178" s="307" t="s">
        <v>1166</v>
      </c>
      <c r="J178" s="307">
        <v>255</v>
      </c>
      <c r="K178" s="348"/>
    </row>
    <row r="179" spans="2:11" ht="15" customHeight="1">
      <c r="B179" s="327"/>
      <c r="C179" s="307" t="s">
        <v>125</v>
      </c>
      <c r="D179" s="307"/>
      <c r="E179" s="307"/>
      <c r="F179" s="326" t="s">
        <v>1164</v>
      </c>
      <c r="G179" s="307"/>
      <c r="H179" s="307" t="s">
        <v>1129</v>
      </c>
      <c r="I179" s="307" t="s">
        <v>1166</v>
      </c>
      <c r="J179" s="307">
        <v>10</v>
      </c>
      <c r="K179" s="348"/>
    </row>
    <row r="180" spans="2:11" ht="15" customHeight="1">
      <c r="B180" s="327"/>
      <c r="C180" s="307" t="s">
        <v>126</v>
      </c>
      <c r="D180" s="307"/>
      <c r="E180" s="307"/>
      <c r="F180" s="326" t="s">
        <v>1164</v>
      </c>
      <c r="G180" s="307"/>
      <c r="H180" s="307" t="s">
        <v>1237</v>
      </c>
      <c r="I180" s="307" t="s">
        <v>1198</v>
      </c>
      <c r="J180" s="307"/>
      <c r="K180" s="348"/>
    </row>
    <row r="181" spans="2:11" ht="15" customHeight="1">
      <c r="B181" s="327"/>
      <c r="C181" s="307" t="s">
        <v>1238</v>
      </c>
      <c r="D181" s="307"/>
      <c r="E181" s="307"/>
      <c r="F181" s="326" t="s">
        <v>1164</v>
      </c>
      <c r="G181" s="307"/>
      <c r="H181" s="307" t="s">
        <v>1239</v>
      </c>
      <c r="I181" s="307" t="s">
        <v>1198</v>
      </c>
      <c r="J181" s="307"/>
      <c r="K181" s="348"/>
    </row>
    <row r="182" spans="2:11" ht="15" customHeight="1">
      <c r="B182" s="327"/>
      <c r="C182" s="307" t="s">
        <v>1227</v>
      </c>
      <c r="D182" s="307"/>
      <c r="E182" s="307"/>
      <c r="F182" s="326" t="s">
        <v>1164</v>
      </c>
      <c r="G182" s="307"/>
      <c r="H182" s="307" t="s">
        <v>1240</v>
      </c>
      <c r="I182" s="307" t="s">
        <v>1198</v>
      </c>
      <c r="J182" s="307"/>
      <c r="K182" s="348"/>
    </row>
    <row r="183" spans="2:11" ht="15" customHeight="1">
      <c r="B183" s="327"/>
      <c r="C183" s="307" t="s">
        <v>128</v>
      </c>
      <c r="D183" s="307"/>
      <c r="E183" s="307"/>
      <c r="F183" s="326" t="s">
        <v>1170</v>
      </c>
      <c r="G183" s="307"/>
      <c r="H183" s="307" t="s">
        <v>1241</v>
      </c>
      <c r="I183" s="307" t="s">
        <v>1166</v>
      </c>
      <c r="J183" s="307">
        <v>50</v>
      </c>
      <c r="K183" s="348"/>
    </row>
    <row r="184" spans="2:11" ht="15" customHeight="1">
      <c r="B184" s="327"/>
      <c r="C184" s="307" t="s">
        <v>1242</v>
      </c>
      <c r="D184" s="307"/>
      <c r="E184" s="307"/>
      <c r="F184" s="326" t="s">
        <v>1170</v>
      </c>
      <c r="G184" s="307"/>
      <c r="H184" s="307" t="s">
        <v>1243</v>
      </c>
      <c r="I184" s="307" t="s">
        <v>1244</v>
      </c>
      <c r="J184" s="307"/>
      <c r="K184" s="348"/>
    </row>
    <row r="185" spans="2:11" ht="15" customHeight="1">
      <c r="B185" s="327"/>
      <c r="C185" s="307" t="s">
        <v>1245</v>
      </c>
      <c r="D185" s="307"/>
      <c r="E185" s="307"/>
      <c r="F185" s="326" t="s">
        <v>1170</v>
      </c>
      <c r="G185" s="307"/>
      <c r="H185" s="307" t="s">
        <v>1246</v>
      </c>
      <c r="I185" s="307" t="s">
        <v>1244</v>
      </c>
      <c r="J185" s="307"/>
      <c r="K185" s="348"/>
    </row>
    <row r="186" spans="2:11" ht="15" customHeight="1">
      <c r="B186" s="327"/>
      <c r="C186" s="307" t="s">
        <v>1247</v>
      </c>
      <c r="D186" s="307"/>
      <c r="E186" s="307"/>
      <c r="F186" s="326" t="s">
        <v>1170</v>
      </c>
      <c r="G186" s="307"/>
      <c r="H186" s="307" t="s">
        <v>1248</v>
      </c>
      <c r="I186" s="307" t="s">
        <v>1244</v>
      </c>
      <c r="J186" s="307"/>
      <c r="K186" s="348"/>
    </row>
    <row r="187" spans="2:11" ht="15" customHeight="1">
      <c r="B187" s="327"/>
      <c r="C187" s="360" t="s">
        <v>1249</v>
      </c>
      <c r="D187" s="307"/>
      <c r="E187" s="307"/>
      <c r="F187" s="326" t="s">
        <v>1170</v>
      </c>
      <c r="G187" s="307"/>
      <c r="H187" s="307" t="s">
        <v>1250</v>
      </c>
      <c r="I187" s="307" t="s">
        <v>1251</v>
      </c>
      <c r="J187" s="361" t="s">
        <v>1252</v>
      </c>
      <c r="K187" s="348"/>
    </row>
    <row r="188" spans="2:11" ht="15" customHeight="1">
      <c r="B188" s="327"/>
      <c r="C188" s="312" t="s">
        <v>46</v>
      </c>
      <c r="D188" s="307"/>
      <c r="E188" s="307"/>
      <c r="F188" s="326" t="s">
        <v>1164</v>
      </c>
      <c r="G188" s="307"/>
      <c r="H188" s="303" t="s">
        <v>1253</v>
      </c>
      <c r="I188" s="307" t="s">
        <v>1254</v>
      </c>
      <c r="J188" s="307"/>
      <c r="K188" s="348"/>
    </row>
    <row r="189" spans="2:11" ht="15" customHeight="1">
      <c r="B189" s="327"/>
      <c r="C189" s="312" t="s">
        <v>1255</v>
      </c>
      <c r="D189" s="307"/>
      <c r="E189" s="307"/>
      <c r="F189" s="326" t="s">
        <v>1164</v>
      </c>
      <c r="G189" s="307"/>
      <c r="H189" s="307" t="s">
        <v>1256</v>
      </c>
      <c r="I189" s="307" t="s">
        <v>1198</v>
      </c>
      <c r="J189" s="307"/>
      <c r="K189" s="348"/>
    </row>
    <row r="190" spans="2:11" ht="15" customHeight="1">
      <c r="B190" s="327"/>
      <c r="C190" s="312" t="s">
        <v>1257</v>
      </c>
      <c r="D190" s="307"/>
      <c r="E190" s="307"/>
      <c r="F190" s="326" t="s">
        <v>1164</v>
      </c>
      <c r="G190" s="307"/>
      <c r="H190" s="307" t="s">
        <v>1258</v>
      </c>
      <c r="I190" s="307" t="s">
        <v>1198</v>
      </c>
      <c r="J190" s="307"/>
      <c r="K190" s="348"/>
    </row>
    <row r="191" spans="2:11" ht="15" customHeight="1">
      <c r="B191" s="327"/>
      <c r="C191" s="312" t="s">
        <v>1259</v>
      </c>
      <c r="D191" s="307"/>
      <c r="E191" s="307"/>
      <c r="F191" s="326" t="s">
        <v>1170</v>
      </c>
      <c r="G191" s="307"/>
      <c r="H191" s="307" t="s">
        <v>1260</v>
      </c>
      <c r="I191" s="307" t="s">
        <v>1198</v>
      </c>
      <c r="J191" s="307"/>
      <c r="K191" s="348"/>
    </row>
    <row r="192" spans="2:11" ht="15" customHeight="1">
      <c r="B192" s="354"/>
      <c r="C192" s="362"/>
      <c r="D192" s="336"/>
      <c r="E192" s="336"/>
      <c r="F192" s="336"/>
      <c r="G192" s="336"/>
      <c r="H192" s="336"/>
      <c r="I192" s="336"/>
      <c r="J192" s="336"/>
      <c r="K192" s="355"/>
    </row>
    <row r="193" spans="2:11" ht="18.75" customHeight="1">
      <c r="B193" s="303"/>
      <c r="C193" s="307"/>
      <c r="D193" s="307"/>
      <c r="E193" s="307"/>
      <c r="F193" s="326"/>
      <c r="G193" s="307"/>
      <c r="H193" s="307"/>
      <c r="I193" s="307"/>
      <c r="J193" s="307"/>
      <c r="K193" s="303"/>
    </row>
    <row r="194" spans="2:11" ht="18.75" customHeight="1">
      <c r="B194" s="303"/>
      <c r="C194" s="307"/>
      <c r="D194" s="307"/>
      <c r="E194" s="307"/>
      <c r="F194" s="326"/>
      <c r="G194" s="307"/>
      <c r="H194" s="307"/>
      <c r="I194" s="307"/>
      <c r="J194" s="307"/>
      <c r="K194" s="303"/>
    </row>
    <row r="195" spans="2:11" ht="18.75" customHeight="1">
      <c r="B195" s="313"/>
      <c r="C195" s="313"/>
      <c r="D195" s="313"/>
      <c r="E195" s="313"/>
      <c r="F195" s="313"/>
      <c r="G195" s="313"/>
      <c r="H195" s="313"/>
      <c r="I195" s="313"/>
      <c r="J195" s="313"/>
      <c r="K195" s="313"/>
    </row>
    <row r="196" spans="2:11">
      <c r="B196" s="295"/>
      <c r="C196" s="296"/>
      <c r="D196" s="296"/>
      <c r="E196" s="296"/>
      <c r="F196" s="296"/>
      <c r="G196" s="296"/>
      <c r="H196" s="296"/>
      <c r="I196" s="296"/>
      <c r="J196" s="296"/>
      <c r="K196" s="297"/>
    </row>
    <row r="197" spans="2:11" ht="21">
      <c r="B197" s="298"/>
      <c r="C197" s="425" t="s">
        <v>1261</v>
      </c>
      <c r="D197" s="425"/>
      <c r="E197" s="425"/>
      <c r="F197" s="425"/>
      <c r="G197" s="425"/>
      <c r="H197" s="425"/>
      <c r="I197" s="425"/>
      <c r="J197" s="425"/>
      <c r="K197" s="299"/>
    </row>
    <row r="198" spans="2:11" ht="25.5" customHeight="1">
      <c r="B198" s="298"/>
      <c r="C198" s="363" t="s">
        <v>1262</v>
      </c>
      <c r="D198" s="363"/>
      <c r="E198" s="363"/>
      <c r="F198" s="363" t="s">
        <v>1263</v>
      </c>
      <c r="G198" s="364"/>
      <c r="H198" s="424" t="s">
        <v>1264</v>
      </c>
      <c r="I198" s="424"/>
      <c r="J198" s="424"/>
      <c r="K198" s="299"/>
    </row>
    <row r="199" spans="2:11" ht="5.25" customHeight="1">
      <c r="B199" s="327"/>
      <c r="C199" s="324"/>
      <c r="D199" s="324"/>
      <c r="E199" s="324"/>
      <c r="F199" s="324"/>
      <c r="G199" s="307"/>
      <c r="H199" s="324"/>
      <c r="I199" s="324"/>
      <c r="J199" s="324"/>
      <c r="K199" s="348"/>
    </row>
    <row r="200" spans="2:11" ht="15" customHeight="1">
      <c r="B200" s="327"/>
      <c r="C200" s="307" t="s">
        <v>1254</v>
      </c>
      <c r="D200" s="307"/>
      <c r="E200" s="307"/>
      <c r="F200" s="326" t="s">
        <v>47</v>
      </c>
      <c r="G200" s="307"/>
      <c r="H200" s="422" t="s">
        <v>1265</v>
      </c>
      <c r="I200" s="422"/>
      <c r="J200" s="422"/>
      <c r="K200" s="348"/>
    </row>
    <row r="201" spans="2:11" ht="15" customHeight="1">
      <c r="B201" s="327"/>
      <c r="C201" s="333"/>
      <c r="D201" s="307"/>
      <c r="E201" s="307"/>
      <c r="F201" s="326" t="s">
        <v>48</v>
      </c>
      <c r="G201" s="307"/>
      <c r="H201" s="422" t="s">
        <v>1266</v>
      </c>
      <c r="I201" s="422"/>
      <c r="J201" s="422"/>
      <c r="K201" s="348"/>
    </row>
    <row r="202" spans="2:11" ht="15" customHeight="1">
      <c r="B202" s="327"/>
      <c r="C202" s="333"/>
      <c r="D202" s="307"/>
      <c r="E202" s="307"/>
      <c r="F202" s="326" t="s">
        <v>51</v>
      </c>
      <c r="G202" s="307"/>
      <c r="H202" s="422" t="s">
        <v>1267</v>
      </c>
      <c r="I202" s="422"/>
      <c r="J202" s="422"/>
      <c r="K202" s="348"/>
    </row>
    <row r="203" spans="2:11" ht="15" customHeight="1">
      <c r="B203" s="327"/>
      <c r="C203" s="307"/>
      <c r="D203" s="307"/>
      <c r="E203" s="307"/>
      <c r="F203" s="326" t="s">
        <v>49</v>
      </c>
      <c r="G203" s="307"/>
      <c r="H203" s="422" t="s">
        <v>1268</v>
      </c>
      <c r="I203" s="422"/>
      <c r="J203" s="422"/>
      <c r="K203" s="348"/>
    </row>
    <row r="204" spans="2:11" ht="15" customHeight="1">
      <c r="B204" s="327"/>
      <c r="C204" s="307"/>
      <c r="D204" s="307"/>
      <c r="E204" s="307"/>
      <c r="F204" s="326" t="s">
        <v>50</v>
      </c>
      <c r="G204" s="307"/>
      <c r="H204" s="422" t="s">
        <v>1269</v>
      </c>
      <c r="I204" s="422"/>
      <c r="J204" s="422"/>
      <c r="K204" s="348"/>
    </row>
    <row r="205" spans="2:11" ht="15" customHeight="1">
      <c r="B205" s="327"/>
      <c r="C205" s="307"/>
      <c r="D205" s="307"/>
      <c r="E205" s="307"/>
      <c r="F205" s="326"/>
      <c r="G205" s="307"/>
      <c r="H205" s="307"/>
      <c r="I205" s="307"/>
      <c r="J205" s="307"/>
      <c r="K205" s="348"/>
    </row>
    <row r="206" spans="2:11" ht="15" customHeight="1">
      <c r="B206" s="327"/>
      <c r="C206" s="307" t="s">
        <v>1210</v>
      </c>
      <c r="D206" s="307"/>
      <c r="E206" s="307"/>
      <c r="F206" s="326" t="s">
        <v>82</v>
      </c>
      <c r="G206" s="307"/>
      <c r="H206" s="422" t="s">
        <v>1270</v>
      </c>
      <c r="I206" s="422"/>
      <c r="J206" s="422"/>
      <c r="K206" s="348"/>
    </row>
    <row r="207" spans="2:11" ht="15" customHeight="1">
      <c r="B207" s="327"/>
      <c r="C207" s="333"/>
      <c r="D207" s="307"/>
      <c r="E207" s="307"/>
      <c r="F207" s="326" t="s">
        <v>1110</v>
      </c>
      <c r="G207" s="307"/>
      <c r="H207" s="422" t="s">
        <v>1111</v>
      </c>
      <c r="I207" s="422"/>
      <c r="J207" s="422"/>
      <c r="K207" s="348"/>
    </row>
    <row r="208" spans="2:11" ht="15" customHeight="1">
      <c r="B208" s="327"/>
      <c r="C208" s="307"/>
      <c r="D208" s="307"/>
      <c r="E208" s="307"/>
      <c r="F208" s="326" t="s">
        <v>1108</v>
      </c>
      <c r="G208" s="307"/>
      <c r="H208" s="422" t="s">
        <v>1271</v>
      </c>
      <c r="I208" s="422"/>
      <c r="J208" s="422"/>
      <c r="K208" s="348"/>
    </row>
    <row r="209" spans="2:11" ht="15" customHeight="1">
      <c r="B209" s="365"/>
      <c r="C209" s="333"/>
      <c r="D209" s="333"/>
      <c r="E209" s="333"/>
      <c r="F209" s="326" t="s">
        <v>1112</v>
      </c>
      <c r="G209" s="312"/>
      <c r="H209" s="423" t="s">
        <v>1113</v>
      </c>
      <c r="I209" s="423"/>
      <c r="J209" s="423"/>
      <c r="K209" s="366"/>
    </row>
    <row r="210" spans="2:11" ht="15" customHeight="1">
      <c r="B210" s="365"/>
      <c r="C210" s="333"/>
      <c r="D210" s="333"/>
      <c r="E210" s="333"/>
      <c r="F210" s="326" t="s">
        <v>1067</v>
      </c>
      <c r="G210" s="312"/>
      <c r="H210" s="423" t="s">
        <v>1272</v>
      </c>
      <c r="I210" s="423"/>
      <c r="J210" s="423"/>
      <c r="K210" s="366"/>
    </row>
    <row r="211" spans="2:11" ht="15" customHeight="1">
      <c r="B211" s="365"/>
      <c r="C211" s="333"/>
      <c r="D211" s="333"/>
      <c r="E211" s="333"/>
      <c r="F211" s="367"/>
      <c r="G211" s="312"/>
      <c r="H211" s="368"/>
      <c r="I211" s="368"/>
      <c r="J211" s="368"/>
      <c r="K211" s="366"/>
    </row>
    <row r="212" spans="2:11" ht="15" customHeight="1">
      <c r="B212" s="365"/>
      <c r="C212" s="307" t="s">
        <v>1234</v>
      </c>
      <c r="D212" s="333"/>
      <c r="E212" s="333"/>
      <c r="F212" s="326">
        <v>1</v>
      </c>
      <c r="G212" s="312"/>
      <c r="H212" s="423" t="s">
        <v>1273</v>
      </c>
      <c r="I212" s="423"/>
      <c r="J212" s="423"/>
      <c r="K212" s="366"/>
    </row>
    <row r="213" spans="2:11" ht="15" customHeight="1">
      <c r="B213" s="365"/>
      <c r="C213" s="333"/>
      <c r="D213" s="333"/>
      <c r="E213" s="333"/>
      <c r="F213" s="326">
        <v>2</v>
      </c>
      <c r="G213" s="312"/>
      <c r="H213" s="423" t="s">
        <v>1274</v>
      </c>
      <c r="I213" s="423"/>
      <c r="J213" s="423"/>
      <c r="K213" s="366"/>
    </row>
    <row r="214" spans="2:11" ht="15" customHeight="1">
      <c r="B214" s="365"/>
      <c r="C214" s="333"/>
      <c r="D214" s="333"/>
      <c r="E214" s="333"/>
      <c r="F214" s="326">
        <v>3</v>
      </c>
      <c r="G214" s="312"/>
      <c r="H214" s="423" t="s">
        <v>1275</v>
      </c>
      <c r="I214" s="423"/>
      <c r="J214" s="423"/>
      <c r="K214" s="366"/>
    </row>
    <row r="215" spans="2:11" ht="15" customHeight="1">
      <c r="B215" s="365"/>
      <c r="C215" s="333"/>
      <c r="D215" s="333"/>
      <c r="E215" s="333"/>
      <c r="F215" s="326">
        <v>4</v>
      </c>
      <c r="G215" s="312"/>
      <c r="H215" s="423" t="s">
        <v>1276</v>
      </c>
      <c r="I215" s="423"/>
      <c r="J215" s="423"/>
      <c r="K215" s="366"/>
    </row>
    <row r="216" spans="2:11" ht="12.75" customHeight="1">
      <c r="B216" s="369"/>
      <c r="C216" s="370"/>
      <c r="D216" s="370"/>
      <c r="E216" s="370"/>
      <c r="F216" s="370"/>
      <c r="G216" s="370"/>
      <c r="H216" s="370"/>
      <c r="I216" s="370"/>
      <c r="J216" s="370"/>
      <c r="K216" s="371"/>
    </row>
  </sheetData>
  <sheetProtection algorithmName="SHA-512" hashValue="5UjoVB/yoeatx5WR8wgBOdQcJF8KqAGVSABfvw3TJlzRZmaxmKwmdGFFibvSUMjZEKekTHoB6s8RWM1rNrnT6g==" saltValue="0WL0OZ5Yh+TxPGE7nijzsg==" spinCount="100000"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1 - dmt a bourání</vt:lpstr>
      <vt:lpstr>2 - zpevnené plochy, povrchy</vt:lpstr>
      <vt:lpstr>3 - opěrna zídka, schodiště</vt:lpstr>
      <vt:lpstr>4 - revize hydroizolace</vt:lpstr>
      <vt:lpstr>VRN - Vedlejší náklady</vt:lpstr>
      <vt:lpstr>Pokyny pro vyplnění</vt:lpstr>
      <vt:lpstr>'1 - dmt a bourání'!Názvy_tisku</vt:lpstr>
      <vt:lpstr>'2 - zpevnené plochy, povrchy'!Názvy_tisku</vt:lpstr>
      <vt:lpstr>'3 - opěrna zídka, schodiště'!Názvy_tisku</vt:lpstr>
      <vt:lpstr>'4 - revize hydroizolace'!Názvy_tisku</vt:lpstr>
      <vt:lpstr>'Rekapitulace stavby'!Názvy_tisku</vt:lpstr>
      <vt:lpstr>'VRN - Vedlejší náklady'!Názvy_tisku</vt:lpstr>
      <vt:lpstr>'1 - dmt a bourání'!Oblast_tisku</vt:lpstr>
      <vt:lpstr>'2 - zpevnené plochy, povrchy'!Oblast_tisku</vt:lpstr>
      <vt:lpstr>'3 - opěrna zídka, schodiště'!Oblast_tisku</vt:lpstr>
      <vt:lpstr>'4 - revize hydroizolace'!Oblast_tisku</vt:lpstr>
      <vt:lpstr>'Pokyny pro vyplnění'!Oblast_tisku</vt:lpstr>
      <vt:lpstr>'Rekapitulace stavby'!Oblast_tisku</vt:lpstr>
      <vt:lpstr>'VRN - Vedlejší náklady'!Oblast_tisku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Kováříčková</dc:creator>
  <cp:lastModifiedBy>Lenka Kováříčková</cp:lastModifiedBy>
  <dcterms:created xsi:type="dcterms:W3CDTF">2020-07-24T07:20:27Z</dcterms:created>
  <dcterms:modified xsi:type="dcterms:W3CDTF">2020-07-24T07:20:49Z</dcterms:modified>
</cp:coreProperties>
</file>